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xr:revisionPtr revIDLastSave="0" documentId="13_ncr:1_{62EF94A1-5867-441B-942B-F20057151E7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ozpočet návrh 2022" sheetId="4" r:id="rId1"/>
    <sheet name="Rozpočet návrh 2022 FINAL" sheetId="5" r:id="rId2"/>
  </sheets>
  <definedNames>
    <definedName name="_xlnm._FilterDatabase" localSheetId="0" hidden="1">'Rozpočet návrh 2022'!$B$1:$G$261</definedName>
    <definedName name="_xlnm._FilterDatabase" localSheetId="1" hidden="1">'Rozpočet návrh 2022 FINAL'!$B$1:$E$261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8" i="5" l="1"/>
  <c r="F256" i="5"/>
  <c r="F166" i="5"/>
  <c r="F27" i="5"/>
  <c r="F117" i="5"/>
  <c r="G261" i="5"/>
  <c r="G260" i="5"/>
  <c r="G259" i="5"/>
  <c r="G258" i="5"/>
  <c r="G257" i="5"/>
  <c r="F257" i="5"/>
  <c r="F261" i="5" s="1"/>
  <c r="G256" i="5"/>
  <c r="E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F222" i="5"/>
  <c r="G222" i="5" s="1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F209" i="5"/>
  <c r="G208" i="5"/>
  <c r="E204" i="5"/>
  <c r="G203" i="5"/>
  <c r="G202" i="5"/>
  <c r="G201" i="5"/>
  <c r="G200" i="5"/>
  <c r="G199" i="5"/>
  <c r="G198" i="5"/>
  <c r="G197" i="5"/>
  <c r="G196" i="5"/>
  <c r="G195" i="5"/>
  <c r="G194" i="5"/>
  <c r="F193" i="5"/>
  <c r="G193" i="5" s="1"/>
  <c r="G192" i="5"/>
  <c r="G191" i="5"/>
  <c r="G190" i="5"/>
  <c r="G189" i="5"/>
  <c r="G188" i="5"/>
  <c r="G187" i="5"/>
  <c r="G186" i="5"/>
  <c r="G185" i="5"/>
  <c r="F185" i="5"/>
  <c r="G184" i="5"/>
  <c r="G183" i="5"/>
  <c r="G182" i="5"/>
  <c r="G181" i="5"/>
  <c r="G180" i="5"/>
  <c r="G179" i="5"/>
  <c r="G178" i="5"/>
  <c r="G177" i="5"/>
  <c r="G176" i="5"/>
  <c r="G175" i="5"/>
  <c r="G174" i="5"/>
  <c r="F173" i="5"/>
  <c r="G173" i="5" s="1"/>
  <c r="G172" i="5"/>
  <c r="G171" i="5"/>
  <c r="G170" i="5"/>
  <c r="G169" i="5"/>
  <c r="G168" i="5"/>
  <c r="G167" i="5"/>
  <c r="F167" i="5"/>
  <c r="G166" i="5"/>
  <c r="G162" i="5"/>
  <c r="G161" i="5"/>
  <c r="G160" i="5"/>
  <c r="G159" i="5"/>
  <c r="G158" i="5"/>
  <c r="F157" i="5"/>
  <c r="G157" i="5" s="1"/>
  <c r="E157" i="5"/>
  <c r="G156" i="5"/>
  <c r="G155" i="5"/>
  <c r="G154" i="5"/>
  <c r="G153" i="5"/>
  <c r="G152" i="5"/>
  <c r="G151" i="5"/>
  <c r="G150" i="5"/>
  <c r="F149" i="5"/>
  <c r="E149" i="5"/>
  <c r="G149" i="5" s="1"/>
  <c r="G148" i="5"/>
  <c r="G147" i="5"/>
  <c r="G146" i="5"/>
  <c r="G145" i="5"/>
  <c r="G144" i="5"/>
  <c r="G143" i="5"/>
  <c r="F143" i="5"/>
  <c r="G142" i="5"/>
  <c r="G141" i="5"/>
  <c r="G140" i="5"/>
  <c r="G139" i="5"/>
  <c r="G138" i="5"/>
  <c r="G137" i="5"/>
  <c r="F136" i="5"/>
  <c r="G136" i="5" s="1"/>
  <c r="G135" i="5"/>
  <c r="G134" i="5"/>
  <c r="G133" i="5"/>
  <c r="G132" i="5"/>
  <c r="G131" i="5"/>
  <c r="G130" i="5"/>
  <c r="G129" i="5"/>
  <c r="F128" i="5"/>
  <c r="G128" i="5" s="1"/>
  <c r="G127" i="5"/>
  <c r="G126" i="5"/>
  <c r="G125" i="5"/>
  <c r="G124" i="5"/>
  <c r="G123" i="5"/>
  <c r="G122" i="5"/>
  <c r="F121" i="5"/>
  <c r="G121" i="5" s="1"/>
  <c r="E121" i="5"/>
  <c r="G120" i="5"/>
  <c r="G116" i="5"/>
  <c r="G115" i="5"/>
  <c r="G114" i="5"/>
  <c r="G113" i="5"/>
  <c r="G112" i="5"/>
  <c r="G111" i="5"/>
  <c r="G110" i="5"/>
  <c r="F109" i="5"/>
  <c r="E109" i="5"/>
  <c r="G108" i="5"/>
  <c r="G107" i="5"/>
  <c r="G106" i="5"/>
  <c r="G105" i="5"/>
  <c r="G104" i="5"/>
  <c r="G103" i="5"/>
  <c r="G102" i="5"/>
  <c r="G101" i="5"/>
  <c r="G100" i="5"/>
  <c r="F100" i="5"/>
  <c r="E100" i="5"/>
  <c r="G99" i="5"/>
  <c r="G98" i="5"/>
  <c r="G97" i="5"/>
  <c r="G96" i="5"/>
  <c r="G95" i="5"/>
  <c r="G94" i="5"/>
  <c r="G93" i="5"/>
  <c r="G92" i="5"/>
  <c r="F91" i="5"/>
  <c r="E91" i="5"/>
  <c r="G90" i="5"/>
  <c r="G89" i="5"/>
  <c r="G88" i="5"/>
  <c r="G87" i="5"/>
  <c r="G86" i="5"/>
  <c r="G85" i="5"/>
  <c r="G84" i="5"/>
  <c r="F83" i="5"/>
  <c r="E83" i="5"/>
  <c r="G82" i="5"/>
  <c r="G81" i="5"/>
  <c r="G80" i="5"/>
  <c r="G79" i="5"/>
  <c r="F78" i="5"/>
  <c r="G78" i="5" s="1"/>
  <c r="E78" i="5"/>
  <c r="E117" i="5" s="1"/>
  <c r="G77" i="5"/>
  <c r="G71" i="5"/>
  <c r="G69" i="5"/>
  <c r="G68" i="5"/>
  <c r="G67" i="5"/>
  <c r="G66" i="5"/>
  <c r="G65" i="5"/>
  <c r="G64" i="5"/>
  <c r="G63" i="5"/>
  <c r="G62" i="5"/>
  <c r="G61" i="5"/>
  <c r="G60" i="5"/>
  <c r="G59" i="5"/>
  <c r="G58" i="5"/>
  <c r="E57" i="5"/>
  <c r="G57" i="5" s="1"/>
  <c r="G56" i="5"/>
  <c r="E55" i="5"/>
  <c r="G55" i="5" s="1"/>
  <c r="G54" i="5"/>
  <c r="F53" i="5"/>
  <c r="G53" i="5" s="1"/>
  <c r="E53" i="5"/>
  <c r="G52" i="5"/>
  <c r="G51" i="5"/>
  <c r="E51" i="5"/>
  <c r="G50" i="5"/>
  <c r="F49" i="5"/>
  <c r="G49" i="5" s="1"/>
  <c r="E49" i="5"/>
  <c r="G48" i="5"/>
  <c r="F47" i="5"/>
  <c r="E47" i="5"/>
  <c r="G46" i="5"/>
  <c r="F45" i="5"/>
  <c r="G45" i="5" s="1"/>
  <c r="E45" i="5"/>
  <c r="G44" i="5"/>
  <c r="G43" i="5"/>
  <c r="F42" i="5"/>
  <c r="E42" i="5"/>
  <c r="G41" i="5"/>
  <c r="G40" i="5"/>
  <c r="E39" i="5"/>
  <c r="G39" i="5" s="1"/>
  <c r="G38" i="5"/>
  <c r="F37" i="5"/>
  <c r="G37" i="5" s="1"/>
  <c r="E37" i="5"/>
  <c r="G36" i="5"/>
  <c r="F35" i="5"/>
  <c r="F70" i="5" s="1"/>
  <c r="E35" i="5"/>
  <c r="G34" i="5"/>
  <c r="F30" i="5"/>
  <c r="E30" i="5"/>
  <c r="G29" i="5"/>
  <c r="G28" i="5"/>
  <c r="G27" i="5"/>
  <c r="G22" i="5"/>
  <c r="F22" i="5"/>
  <c r="E22" i="5"/>
  <c r="G20" i="5"/>
  <c r="G19" i="5"/>
  <c r="G18" i="5"/>
  <c r="G17" i="5"/>
  <c r="G16" i="5"/>
  <c r="G15" i="5"/>
  <c r="G14" i="5"/>
  <c r="G13" i="5"/>
  <c r="G12" i="5"/>
  <c r="G11" i="5"/>
  <c r="G10" i="5"/>
  <c r="G9" i="5"/>
  <c r="I256" i="4"/>
  <c r="I208" i="4"/>
  <c r="I166" i="4"/>
  <c r="I120" i="4"/>
  <c r="I77" i="4"/>
  <c r="I34" i="4"/>
  <c r="I27" i="4"/>
  <c r="H257" i="4"/>
  <c r="H261" i="4" s="1"/>
  <c r="H246" i="4"/>
  <c r="F246" i="4"/>
  <c r="F22" i="4"/>
  <c r="H22" i="4"/>
  <c r="H222" i="4"/>
  <c r="H209" i="4"/>
  <c r="H193" i="4"/>
  <c r="H185" i="4"/>
  <c r="H173" i="4"/>
  <c r="H167" i="4"/>
  <c r="H143" i="4"/>
  <c r="H136" i="4"/>
  <c r="H128" i="4"/>
  <c r="H100" i="4"/>
  <c r="H91" i="4"/>
  <c r="G47" i="5" l="1"/>
  <c r="G91" i="5"/>
  <c r="G109" i="5"/>
  <c r="F72" i="5"/>
  <c r="G42" i="5"/>
  <c r="F246" i="5"/>
  <c r="G246" i="5" s="1"/>
  <c r="E70" i="5"/>
  <c r="G70" i="5" s="1"/>
  <c r="E163" i="5"/>
  <c r="F204" i="5"/>
  <c r="G204" i="5" s="1"/>
  <c r="E248" i="5"/>
  <c r="G117" i="5"/>
  <c r="G30" i="5"/>
  <c r="F163" i="5"/>
  <c r="G163" i="5" s="1"/>
  <c r="G83" i="5"/>
  <c r="G35" i="5"/>
  <c r="I10" i="4"/>
  <c r="I11" i="4"/>
  <c r="I12" i="4"/>
  <c r="I13" i="4"/>
  <c r="I14" i="4"/>
  <c r="I15" i="4"/>
  <c r="I16" i="4"/>
  <c r="I17" i="4"/>
  <c r="I18" i="4"/>
  <c r="I19" i="4"/>
  <c r="I20" i="4"/>
  <c r="I22" i="4"/>
  <c r="I28" i="4"/>
  <c r="I29" i="4"/>
  <c r="I30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1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50" i="4"/>
  <c r="I151" i="4"/>
  <c r="I152" i="4"/>
  <c r="I153" i="4"/>
  <c r="I154" i="4"/>
  <c r="I155" i="4"/>
  <c r="I156" i="4"/>
  <c r="I158" i="4"/>
  <c r="I159" i="4"/>
  <c r="I160" i="4"/>
  <c r="I161" i="4"/>
  <c r="I162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57" i="4"/>
  <c r="I258" i="4"/>
  <c r="I259" i="4"/>
  <c r="I260" i="4"/>
  <c r="I9" i="4"/>
  <c r="I261" i="4"/>
  <c r="H157" i="4"/>
  <c r="I157" i="4" s="1"/>
  <c r="H149" i="4"/>
  <c r="I149" i="4" s="1"/>
  <c r="H121" i="4"/>
  <c r="H109" i="4"/>
  <c r="H83" i="4"/>
  <c r="H78" i="4"/>
  <c r="H53" i="4"/>
  <c r="H49" i="4"/>
  <c r="H47" i="4"/>
  <c r="H45" i="4"/>
  <c r="H42" i="4"/>
  <c r="H37" i="4"/>
  <c r="H35" i="4"/>
  <c r="H30" i="4"/>
  <c r="E261" i="4"/>
  <c r="F157" i="4"/>
  <c r="F149" i="4"/>
  <c r="E149" i="4"/>
  <c r="F121" i="4"/>
  <c r="F109" i="4"/>
  <c r="F100" i="4"/>
  <c r="F91" i="4"/>
  <c r="F83" i="4"/>
  <c r="F78" i="4"/>
  <c r="F57" i="4"/>
  <c r="F55" i="4"/>
  <c r="F53" i="4"/>
  <c r="F51" i="4"/>
  <c r="F49" i="4"/>
  <c r="F47" i="4"/>
  <c r="F45" i="4"/>
  <c r="F42" i="4"/>
  <c r="F39" i="4"/>
  <c r="F37" i="4"/>
  <c r="F35" i="4"/>
  <c r="E72" i="5" l="1"/>
  <c r="G72" i="5" s="1"/>
  <c r="F248" i="5"/>
  <c r="E252" i="5"/>
  <c r="H70" i="4"/>
  <c r="I70" i="4" s="1"/>
  <c r="H163" i="4"/>
  <c r="I163" i="4" s="1"/>
  <c r="H117" i="4"/>
  <c r="H72" i="4"/>
  <c r="G261" i="4"/>
  <c r="F117" i="4"/>
  <c r="F163" i="4"/>
  <c r="G248" i="5" l="1"/>
  <c r="F252" i="5"/>
  <c r="G252" i="5" s="1"/>
  <c r="I117" i="4"/>
  <c r="E202" i="4"/>
  <c r="E191" i="4"/>
  <c r="E147" i="4"/>
  <c r="G242" i="4" l="1"/>
  <c r="G243" i="4"/>
  <c r="G244" i="4"/>
  <c r="G189" i="4"/>
  <c r="G183" i="4"/>
  <c r="G155" i="4"/>
  <c r="G62" i="4"/>
  <c r="G63" i="4"/>
  <c r="G64" i="4"/>
  <c r="G65" i="4"/>
  <c r="G67" i="4"/>
  <c r="G68" i="4"/>
  <c r="G28" i="4"/>
  <c r="G19" i="4"/>
  <c r="G20" i="4"/>
  <c r="G18" i="4"/>
  <c r="G17" i="4"/>
  <c r="G10" i="4"/>
  <c r="G11" i="4"/>
  <c r="G12" i="4"/>
  <c r="G13" i="4"/>
  <c r="G14" i="4"/>
  <c r="G15" i="4"/>
  <c r="G16" i="4"/>
  <c r="G9" i="4"/>
  <c r="F30" i="4"/>
  <c r="E257" i="4" l="1"/>
  <c r="G257" i="4" s="1"/>
  <c r="E143" i="4"/>
  <c r="G143" i="4" s="1"/>
  <c r="E216" i="4"/>
  <c r="G216" i="4" s="1"/>
  <c r="E209" i="4"/>
  <c r="G209" i="4" s="1"/>
  <c r="E185" i="4"/>
  <c r="G185" i="4" s="1"/>
  <c r="E173" i="4"/>
  <c r="G173" i="4" s="1"/>
  <c r="E167" i="4"/>
  <c r="G167" i="4" s="1"/>
  <c r="E157" i="4"/>
  <c r="G157" i="4" s="1"/>
  <c r="E136" i="4"/>
  <c r="G136" i="4" s="1"/>
  <c r="E128" i="4"/>
  <c r="G128" i="4" s="1"/>
  <c r="E125" i="4"/>
  <c r="G125" i="4" s="1"/>
  <c r="E100" i="4"/>
  <c r="G100" i="4" s="1"/>
  <c r="E91" i="4"/>
  <c r="G91" i="4" s="1"/>
  <c r="E193" i="4" l="1"/>
  <c r="G193" i="4" s="1"/>
  <c r="G149" i="4"/>
  <c r="E83" i="4"/>
  <c r="G83" i="4" s="1"/>
  <c r="E78" i="4"/>
  <c r="G78" i="4" l="1"/>
  <c r="E30" i="4"/>
  <c r="G30" i="4" s="1"/>
  <c r="E22" i="4"/>
  <c r="G22" i="4" s="1"/>
  <c r="E57" i="4"/>
  <c r="G57" i="4" s="1"/>
  <c r="E55" i="4"/>
  <c r="G55" i="4" s="1"/>
  <c r="E53" i="4"/>
  <c r="G53" i="4" s="1"/>
  <c r="E51" i="4"/>
  <c r="G51" i="4" s="1"/>
  <c r="E49" i="4"/>
  <c r="G49" i="4" s="1"/>
  <c r="E47" i="4"/>
  <c r="G47" i="4" s="1"/>
  <c r="E45" i="4"/>
  <c r="G45" i="4" s="1"/>
  <c r="E42" i="4"/>
  <c r="G42" i="4" s="1"/>
  <c r="E39" i="4"/>
  <c r="E37" i="4"/>
  <c r="G37" i="4" s="1"/>
  <c r="E35" i="4"/>
  <c r="E222" i="4"/>
  <c r="G222" i="4" s="1"/>
  <c r="E121" i="4"/>
  <c r="G121" i="4" s="1"/>
  <c r="E88" i="4"/>
  <c r="G88" i="4" s="1"/>
  <c r="E109" i="4"/>
  <c r="G109" i="4" s="1"/>
  <c r="G245" i="4"/>
  <c r="G191" i="4"/>
  <c r="G147" i="4"/>
  <c r="E117" i="4" l="1"/>
  <c r="G163" i="4"/>
  <c r="E70" i="4"/>
  <c r="G35" i="4"/>
  <c r="G117" i="4"/>
  <c r="E246" i="4"/>
  <c r="E204" i="4"/>
  <c r="E163" i="4"/>
  <c r="E248" i="4" l="1"/>
  <c r="E72" i="4"/>
  <c r="G39" i="4"/>
  <c r="F70" i="4"/>
  <c r="G70" i="4" s="1"/>
  <c r="E252" i="4" l="1"/>
  <c r="F72" i="4"/>
  <c r="I72" i="4" s="1"/>
  <c r="G72" i="4" l="1"/>
  <c r="G202" i="4"/>
  <c r="F204" i="4"/>
  <c r="F248" i="4" s="1"/>
  <c r="F252" i="4" l="1"/>
  <c r="G204" i="4"/>
  <c r="G248" i="4"/>
  <c r="G252" i="4" s="1"/>
  <c r="H204" i="4"/>
  <c r="I204" i="4" s="1"/>
  <c r="I167" i="4"/>
  <c r="H248" i="4" l="1"/>
  <c r="H252" i="4" l="1"/>
  <c r="I252" i="4" s="1"/>
  <c r="I248" i="4"/>
</calcChain>
</file>

<file path=xl/sharedStrings.xml><?xml version="1.0" encoding="utf-8"?>
<sst xmlns="http://schemas.openxmlformats.org/spreadsheetml/2006/main" count="528" uniqueCount="158">
  <si>
    <t>Třída 1    -   daňové příjmy</t>
  </si>
  <si>
    <t>Paragraf</t>
  </si>
  <si>
    <t>Položka</t>
  </si>
  <si>
    <t>Popis</t>
  </si>
  <si>
    <t>Daň z příjmu FO ze závislé činnosti</t>
  </si>
  <si>
    <t>Daň z příjmu FO ze sam.výdělečné činnosti</t>
  </si>
  <si>
    <t>Daň z příjmu FO z kap.</t>
  </si>
  <si>
    <t>Daň z příjmu právnických osob</t>
  </si>
  <si>
    <t>Daň z příjmu právnických osob - obec</t>
  </si>
  <si>
    <t>Daň z přidané hodnoty</t>
  </si>
  <si>
    <t>Poplatek za provoz systému -svoz KO</t>
  </si>
  <si>
    <t>Poplatek z ubytovací kapacity</t>
  </si>
  <si>
    <t>Odvod výtěžku za provozování loterií</t>
  </si>
  <si>
    <t>Správní poplatky</t>
  </si>
  <si>
    <t>Daň z nemovitostí</t>
  </si>
  <si>
    <t>CELKEM daňové příjmy</t>
  </si>
  <si>
    <t>Třída 4   -   přijaté transfery</t>
  </si>
  <si>
    <t>Neinvestiční přijaté dotace ze st.rozpočtu</t>
  </si>
  <si>
    <t>CELKEM přijaté transfery</t>
  </si>
  <si>
    <t>Třída 2   -   nedaňové příjmy</t>
  </si>
  <si>
    <t>Lesy</t>
  </si>
  <si>
    <t>Příjmy z poskytování služeb,těžba</t>
  </si>
  <si>
    <t>Silnice</t>
  </si>
  <si>
    <t>Přijaté nekapitálové příspěvky a náhrady</t>
  </si>
  <si>
    <t>Pitná voda</t>
  </si>
  <si>
    <t>Příjmy z poskytování služeb(vodné)</t>
  </si>
  <si>
    <t>Odvádění a čištění odpadní vody</t>
  </si>
  <si>
    <t>Příjmy z poskytování služeb(stočné)</t>
  </si>
  <si>
    <t>Ostatní záležitosti kultury</t>
  </si>
  <si>
    <t>Příjmy z poskytování služeb</t>
  </si>
  <si>
    <t>Sportovní zařízení</t>
  </si>
  <si>
    <t>Příjem z pronájmu - zázemí hřiště</t>
  </si>
  <si>
    <t>Bytové hospodářství</t>
  </si>
  <si>
    <t>Příjmy z pronájmu</t>
  </si>
  <si>
    <t>Nebytové hospodářství</t>
  </si>
  <si>
    <t>Pohřebnictví</t>
  </si>
  <si>
    <t>Příjmy z pronájmu majetku</t>
  </si>
  <si>
    <t>Komunální služby</t>
  </si>
  <si>
    <t>Příjmy z vlastní činnosti</t>
  </si>
  <si>
    <t>Příjmy z pronájmu pozemků</t>
  </si>
  <si>
    <t>Příjmy z prodeje pozemků</t>
  </si>
  <si>
    <t>Sběr a svoz komunálních odpadů(firmy)</t>
  </si>
  <si>
    <t>Sběr a svoz ostatního odpadu(lepenka,papír)</t>
  </si>
  <si>
    <t>Zneškodňování nebezpečného odpadu,Asekol</t>
  </si>
  <si>
    <t>Příjem od Eco-com, zneškodnění odpadu</t>
  </si>
  <si>
    <t>Činnost místní správy-za služby</t>
  </si>
  <si>
    <t>Příjmy z úroků</t>
  </si>
  <si>
    <t>CELKEM nedaňové příjmy</t>
  </si>
  <si>
    <t>PŘÍJMY CELKEM</t>
  </si>
  <si>
    <t>Ostatní os.výdaje, dohody</t>
  </si>
  <si>
    <t xml:space="preserve">Nákup materiálu </t>
  </si>
  <si>
    <t>PHM</t>
  </si>
  <si>
    <t>Nákup ostatních služeb</t>
  </si>
  <si>
    <t>Materiál</t>
  </si>
  <si>
    <t>Nákup služeb</t>
  </si>
  <si>
    <t>Opravy</t>
  </si>
  <si>
    <t>stavby</t>
  </si>
  <si>
    <t>Ostatní pozemní komunikace</t>
  </si>
  <si>
    <t>Elektrická energie</t>
  </si>
  <si>
    <t>Nájemné</t>
  </si>
  <si>
    <t>Konzultač.a poradenské služby</t>
  </si>
  <si>
    <t>Služby</t>
  </si>
  <si>
    <t>Platby daní a poplatků</t>
  </si>
  <si>
    <t>Budovy haly stavby</t>
  </si>
  <si>
    <t>Odvádění a čištění odpadních vod</t>
  </si>
  <si>
    <t>Ostatní osobní výdaje-dohody</t>
  </si>
  <si>
    <t>El.energie</t>
  </si>
  <si>
    <t>Budovy,haly,stavby</t>
  </si>
  <si>
    <t>Konzultační a práv.služby</t>
  </si>
  <si>
    <t>opravy a udržování</t>
  </si>
  <si>
    <t>Mezisoučet</t>
  </si>
  <si>
    <t>Základní škola</t>
  </si>
  <si>
    <t>věcné dary pro žáky</t>
  </si>
  <si>
    <t>příspěvek své zřízené PO – ZŠ</t>
  </si>
  <si>
    <t>budovy,stavby</t>
  </si>
  <si>
    <t>Knihovna</t>
  </si>
  <si>
    <t>Knihy</t>
  </si>
  <si>
    <t>Kultura</t>
  </si>
  <si>
    <t>Ostatní osobní výdaje</t>
  </si>
  <si>
    <t>Plyn</t>
  </si>
  <si>
    <t>Služby-internet</t>
  </si>
  <si>
    <t>Ostatní záležitosti kultury - SPOZ</t>
  </si>
  <si>
    <t>Pohoštění</t>
  </si>
  <si>
    <t>Věcné dary</t>
  </si>
  <si>
    <t>Vítání občánků</t>
  </si>
  <si>
    <t>Sportovní zařízení-sokolovna</t>
  </si>
  <si>
    <t>Tělovýchovná činnost</t>
  </si>
  <si>
    <t xml:space="preserve">Neinvestiční dotace </t>
  </si>
  <si>
    <t xml:space="preserve">Investice byty </t>
  </si>
  <si>
    <t>Veřejné osvětlení</t>
  </si>
  <si>
    <t>materiál</t>
  </si>
  <si>
    <t>Energie</t>
  </si>
  <si>
    <t>opravy</t>
  </si>
  <si>
    <t>Komunální služby a územní rozvoj</t>
  </si>
  <si>
    <t>služby peněžních ústavů</t>
  </si>
  <si>
    <t>nákup pozemků</t>
  </si>
  <si>
    <t>Sběr a svoz komunálních odpadů</t>
  </si>
  <si>
    <t>Služby-svoz kom.odpadu</t>
  </si>
  <si>
    <t>DDHM</t>
  </si>
  <si>
    <t>Sběr a svoz ostatních odpadů</t>
  </si>
  <si>
    <t>Protieroz.,protilavin.a protipožár.ochrana</t>
  </si>
  <si>
    <t>protipovodňová opatření-opravy</t>
  </si>
  <si>
    <t>Péče o vzhled obcí a veřejnou zeleň</t>
  </si>
  <si>
    <t>Platy zaměstnanců</t>
  </si>
  <si>
    <t>Povinné pojistné na sociální zabezpečení</t>
  </si>
  <si>
    <t>Povinné pojistné na veřejné zdravotní poj.</t>
  </si>
  <si>
    <t>Osobní asistence, pečovatelská služba</t>
  </si>
  <si>
    <t>služby</t>
  </si>
  <si>
    <t>Požární ochrana, dobrovolná část</t>
  </si>
  <si>
    <t>úrazové pojištění</t>
  </si>
  <si>
    <t>odborné služby-revize</t>
  </si>
  <si>
    <t>věcné dary</t>
  </si>
  <si>
    <t>Zastupitelstvo obce</t>
  </si>
  <si>
    <t>Odměny členům ZO</t>
  </si>
  <si>
    <t>Povin. pojistné na sociál.poj.</t>
  </si>
  <si>
    <t>Povin. pojistné na zdrav. poj.</t>
  </si>
  <si>
    <t>Služby telekomunikací</t>
  </si>
  <si>
    <t>Cestovné</t>
  </si>
  <si>
    <t>Činnost místní správy</t>
  </si>
  <si>
    <t>Knihy, učeb. pomůcky</t>
  </si>
  <si>
    <t>Drobný hmotný majetek</t>
  </si>
  <si>
    <t>Služby pošt</t>
  </si>
  <si>
    <t>Služby telekomunikací a radiokom.</t>
  </si>
  <si>
    <t>Konzultační, poradenské a práv. služby</t>
  </si>
  <si>
    <t>Školení, vzdělávání</t>
  </si>
  <si>
    <t>Ost.neinvest.dotace nezisk.org</t>
  </si>
  <si>
    <t>Služby peněžních ústavů org.5-9</t>
  </si>
  <si>
    <t>Povinné pojistné na úrazové poj.</t>
  </si>
  <si>
    <t>daň z příjmů za obec ( org.1122)</t>
  </si>
  <si>
    <t>příspěvěk DSO Lišovsko</t>
  </si>
  <si>
    <t>CELKEM  VÝDAJE</t>
  </si>
  <si>
    <t>III. Třída 8 - financování</t>
  </si>
  <si>
    <t>financování celkem</t>
  </si>
  <si>
    <t>CELKEM tř.8  financování</t>
  </si>
  <si>
    <t>převod z minulého období</t>
  </si>
  <si>
    <t>Poplatek ze psů</t>
  </si>
  <si>
    <t>Pošta Partners</t>
  </si>
  <si>
    <t>Příjmy z poskytování služeb a výrobků</t>
  </si>
  <si>
    <t>Úroky z úvěru ZTV Kravíny</t>
  </si>
  <si>
    <t>Platy zaměstnanců v prac. Poměru</t>
  </si>
  <si>
    <t>Pojistné na soc. zabezp.</t>
  </si>
  <si>
    <t>Pojistné na zdrav. zabezp.</t>
  </si>
  <si>
    <t>El. Energie</t>
  </si>
  <si>
    <t>Služby telekomunikací a radiokomunikací</t>
  </si>
  <si>
    <t>Rekonstrukce střechy a pláště</t>
  </si>
  <si>
    <t>splátka úvěru - ZTV Kravíny</t>
  </si>
  <si>
    <t>převod do dalšího období</t>
  </si>
  <si>
    <t>Sběr a svoz nebezpečných odpadů</t>
  </si>
  <si>
    <t>Návrh rozpočtu 2021</t>
  </si>
  <si>
    <t>rozdíl 21 vs 20</t>
  </si>
  <si>
    <r>
      <rPr>
        <b/>
        <sz val="16"/>
        <color rgb="FF002060"/>
        <rFont val="Calibri"/>
        <family val="2"/>
        <charset val="238"/>
      </rPr>
      <t>I.</t>
    </r>
    <r>
      <rPr>
        <sz val="11"/>
        <color rgb="FF002060"/>
        <rFont val="Calibri"/>
        <family val="2"/>
        <charset val="238"/>
      </rPr>
      <t xml:space="preserve">  </t>
    </r>
    <r>
      <rPr>
        <b/>
        <sz val="16"/>
        <color rgb="FF002060"/>
        <rFont val="Calibri"/>
        <family val="2"/>
        <charset val="238"/>
      </rPr>
      <t>PŘÍJMY</t>
    </r>
  </si>
  <si>
    <t xml:space="preserve"> II. VÝDAJE</t>
  </si>
  <si>
    <t>SALDO PŘÍJMY vs VÝDAJE</t>
  </si>
  <si>
    <t>Návrh rozpočtu 2022</t>
  </si>
  <si>
    <t>Návrh rozpočtu obce Štěpánovice</t>
  </si>
  <si>
    <t>ostatní osobní výdaje</t>
  </si>
  <si>
    <t>rozdíl 22 vs 21</t>
  </si>
  <si>
    <t>Návrh rozpočtu obce Štěpánovice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</si>
</sst>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&quot; Kč&quot;_-;\-* #,##0.00&quot; Kč&quot;_-;_-* \-??&quot; Kč&quot;_-;_-@_-"/>
    <numFmt numFmtId="165" formatCode="#,##0.00&quot; Kč&quot;"/>
    <numFmt numFmtId="166" formatCode="#,##0.00\ &quot;Kč&quot;"/>
  </numFmts>
  <fonts count="28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u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0.5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6"/>
      <color rgb="FF002060"/>
      <name val="Calibri"/>
      <family val="2"/>
      <charset val="238"/>
    </font>
    <font>
      <b/>
      <u/>
      <sz val="14"/>
      <color rgb="FF002060"/>
      <name val="Calibri"/>
      <family val="2"/>
      <charset val="238"/>
    </font>
    <font>
      <b/>
      <i/>
      <u/>
      <sz val="18"/>
      <color rgb="FF002060"/>
      <name val="Calibri"/>
      <family val="2"/>
      <charset val="238"/>
    </font>
    <font>
      <sz val="11"/>
      <color theme="3" tint="0.3999755851924192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i/>
      <u/>
      <sz val="18"/>
      <color rgb="FF0070C0"/>
      <name val="Calibri"/>
      <family val="2"/>
      <charset val="238"/>
    </font>
    <font>
      <b/>
      <i/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2"/>
      <color rgb="FF0070C0"/>
      <name val="Calibri"/>
      <family val="2"/>
      <charset val="238"/>
    </font>
    <font>
      <b/>
      <sz val="11"/>
      <color rgb="FFFFFF00"/>
      <name val="Calibri"/>
      <family val="2"/>
      <charset val="238"/>
    </font>
    <font>
      <i/>
      <sz val="11"/>
      <name val="Calibri"/>
      <family val="2"/>
      <charset val="238"/>
    </font>
    <font>
      <sz val="8"/>
      <name val="Calibri"/>
      <family val="2"/>
      <charset val="238"/>
    </font>
    <font>
      <b/>
      <i/>
      <u/>
      <sz val="16"/>
      <color rgb="FF002060"/>
      <name val="Calibri"/>
      <family val="2"/>
      <charset val="238"/>
    </font>
    <font>
      <b/>
      <i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164" fontId="0" fillId="0" borderId="0" xfId="0" applyNumberFormat="1" applyBorder="1"/>
    <xf numFmtId="0" fontId="0" fillId="0" borderId="0" xfId="0" applyFont="1" applyBorder="1"/>
    <xf numFmtId="0" fontId="0" fillId="0" borderId="3" xfId="0" applyBorder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8" xfId="0" applyBorder="1"/>
    <xf numFmtId="0" fontId="0" fillId="0" borderId="12" xfId="0" applyBorder="1"/>
    <xf numFmtId="0" fontId="1" fillId="0" borderId="16" xfId="0" applyFont="1" applyBorder="1"/>
    <xf numFmtId="0" fontId="0" fillId="0" borderId="17" xfId="0" applyBorder="1"/>
    <xf numFmtId="0" fontId="1" fillId="0" borderId="19" xfId="0" applyFont="1" applyBorder="1"/>
    <xf numFmtId="0" fontId="0" fillId="0" borderId="19" xfId="0" applyBorder="1"/>
    <xf numFmtId="0" fontId="1" fillId="0" borderId="20" xfId="0" applyFont="1" applyBorder="1"/>
    <xf numFmtId="0" fontId="1" fillId="0" borderId="8" xfId="0" applyFont="1" applyBorder="1"/>
    <xf numFmtId="0" fontId="1" fillId="0" borderId="21" xfId="0" applyFont="1" applyBorder="1"/>
    <xf numFmtId="0" fontId="0" fillId="0" borderId="22" xfId="0" applyBorder="1"/>
    <xf numFmtId="0" fontId="1" fillId="0" borderId="10" xfId="0" applyFont="1" applyBorder="1"/>
    <xf numFmtId="0" fontId="1" fillId="3" borderId="14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24" xfId="0" applyBorder="1"/>
    <xf numFmtId="0" fontId="1" fillId="0" borderId="24" xfId="0" applyFont="1" applyFill="1" applyBorder="1"/>
    <xf numFmtId="166" fontId="0" fillId="0" borderId="0" xfId="0" applyNumberFormat="1" applyBorder="1"/>
    <xf numFmtId="166" fontId="9" fillId="0" borderId="0" xfId="0" applyNumberFormat="1" applyFont="1"/>
    <xf numFmtId="166" fontId="0" fillId="0" borderId="0" xfId="0" applyNumberFormat="1"/>
    <xf numFmtId="166" fontId="0" fillId="3" borderId="7" xfId="0" applyNumberFormat="1" applyFill="1" applyBorder="1" applyAlignment="1">
      <alignment vertical="center"/>
    </xf>
    <xf numFmtId="166" fontId="4" fillId="0" borderId="9" xfId="0" applyNumberFormat="1" applyFont="1" applyBorder="1"/>
    <xf numFmtId="166" fontId="2" fillId="0" borderId="0" xfId="0" applyNumberFormat="1" applyFont="1"/>
    <xf numFmtId="0" fontId="12" fillId="0" borderId="0" xfId="0" applyFont="1" applyBorder="1" applyAlignment="1">
      <alignment horizontal="center"/>
    </xf>
    <xf numFmtId="0" fontId="1" fillId="3" borderId="6" xfId="0" applyFont="1" applyFill="1" applyBorder="1" applyAlignment="1">
      <alignment vertical="center"/>
    </xf>
    <xf numFmtId="0" fontId="14" fillId="0" borderId="0" xfId="0" applyFont="1"/>
    <xf numFmtId="166" fontId="14" fillId="0" borderId="0" xfId="0" applyNumberFormat="1" applyFont="1"/>
    <xf numFmtId="164" fontId="14" fillId="0" borderId="0" xfId="0" applyNumberFormat="1" applyFont="1"/>
    <xf numFmtId="164" fontId="0" fillId="0" borderId="25" xfId="0" applyNumberFormat="1" applyBorder="1"/>
    <xf numFmtId="0" fontId="1" fillId="0" borderId="18" xfId="0" applyFont="1" applyBorder="1"/>
    <xf numFmtId="0" fontId="1" fillId="0" borderId="27" xfId="0" applyFont="1" applyBorder="1"/>
    <xf numFmtId="0" fontId="1" fillId="0" borderId="0" xfId="0" applyFont="1" applyFill="1" applyBorder="1"/>
    <xf numFmtId="166" fontId="4" fillId="0" borderId="28" xfId="0" applyNumberFormat="1" applyFont="1" applyBorder="1"/>
    <xf numFmtId="166" fontId="0" fillId="0" borderId="29" xfId="0" applyNumberFormat="1" applyBorder="1"/>
    <xf numFmtId="164" fontId="1" fillId="0" borderId="29" xfId="0" applyNumberFormat="1" applyFont="1" applyBorder="1"/>
    <xf numFmtId="164" fontId="0" fillId="0" borderId="29" xfId="0" applyNumberFormat="1" applyBorder="1"/>
    <xf numFmtId="166" fontId="4" fillId="0" borderId="29" xfId="0" applyNumberFormat="1" applyFont="1" applyBorder="1"/>
    <xf numFmtId="166" fontId="0" fillId="0" borderId="29" xfId="0" applyNumberFormat="1" applyFont="1" applyBorder="1"/>
    <xf numFmtId="166" fontId="1" fillId="0" borderId="29" xfId="0" applyNumberFormat="1" applyFont="1" applyBorder="1"/>
    <xf numFmtId="166" fontId="0" fillId="0" borderId="30" xfId="0" applyNumberFormat="1" applyBorder="1"/>
    <xf numFmtId="164" fontId="4" fillId="0" borderId="29" xfId="0" applyNumberFormat="1" applyFont="1" applyBorder="1"/>
    <xf numFmtId="165" fontId="0" fillId="0" borderId="29" xfId="0" applyNumberFormat="1" applyBorder="1"/>
    <xf numFmtId="49" fontId="0" fillId="0" borderId="29" xfId="0" applyNumberFormat="1" applyBorder="1"/>
    <xf numFmtId="164" fontId="0" fillId="0" borderId="30" xfId="0" applyNumberFormat="1" applyBorder="1"/>
    <xf numFmtId="0" fontId="7" fillId="5" borderId="14" xfId="0" applyFont="1" applyFill="1" applyBorder="1" applyAlignment="1">
      <alignment vertical="center"/>
    </xf>
    <xf numFmtId="0" fontId="0" fillId="0" borderId="0" xfId="0" applyFill="1"/>
    <xf numFmtId="0" fontId="1" fillId="5" borderId="14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4" fontId="0" fillId="0" borderId="0" xfId="0" applyNumberFormat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9" fillId="0" borderId="0" xfId="0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66" fontId="14" fillId="0" borderId="9" xfId="0" applyNumberFormat="1" applyFont="1" applyBorder="1"/>
    <xf numFmtId="165" fontId="4" fillId="3" borderId="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21" xfId="0" applyBorder="1"/>
    <xf numFmtId="0" fontId="0" fillId="0" borderId="0" xfId="0" applyBorder="1" applyAlignment="1">
      <alignment horizontal="left"/>
    </xf>
    <xf numFmtId="0" fontId="4" fillId="2" borderId="17" xfId="0" applyFon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5" xfId="0" applyBorder="1"/>
    <xf numFmtId="166" fontId="0" fillId="0" borderId="25" xfId="0" applyNumberFormat="1" applyBorder="1"/>
    <xf numFmtId="0" fontId="0" fillId="0" borderId="25" xfId="0" applyFill="1" applyBorder="1" applyAlignment="1">
      <alignment horizontal="left"/>
    </xf>
    <xf numFmtId="0" fontId="0" fillId="0" borderId="33" xfId="0" applyBorder="1"/>
    <xf numFmtId="0" fontId="0" fillId="0" borderId="33" xfId="0" applyFill="1" applyBorder="1"/>
    <xf numFmtId="166" fontId="1" fillId="3" borderId="26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165" fontId="0" fillId="0" borderId="35" xfId="0" applyNumberFormat="1" applyBorder="1"/>
    <xf numFmtId="165" fontId="0" fillId="0" borderId="35" xfId="0" applyNumberFormat="1" applyFill="1" applyBorder="1"/>
    <xf numFmtId="165" fontId="1" fillId="3" borderId="26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166" fontId="14" fillId="0" borderId="36" xfId="0" applyNumberFormat="1" applyFont="1" applyBorder="1"/>
    <xf numFmtId="166" fontId="14" fillId="0" borderId="37" xfId="0" applyNumberFormat="1" applyFont="1" applyBorder="1"/>
    <xf numFmtId="0" fontId="4" fillId="2" borderId="3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38" xfId="0" applyBorder="1"/>
    <xf numFmtId="0" fontId="0" fillId="0" borderId="40" xfId="0" applyBorder="1"/>
    <xf numFmtId="166" fontId="14" fillId="0" borderId="41" xfId="0" applyNumberFormat="1" applyFont="1" applyBorder="1"/>
    <xf numFmtId="0" fontId="1" fillId="0" borderId="42" xfId="0" applyFont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2" xfId="0" applyBorder="1"/>
    <xf numFmtId="0" fontId="0" fillId="0" borderId="44" xfId="0" applyFont="1" applyFill="1" applyBorder="1"/>
    <xf numFmtId="0" fontId="0" fillId="0" borderId="45" xfId="0" applyFill="1" applyBorder="1"/>
    <xf numFmtId="0" fontId="0" fillId="0" borderId="44" xfId="0" applyFill="1" applyBorder="1"/>
    <xf numFmtId="0" fontId="7" fillId="5" borderId="6" xfId="0" applyFont="1" applyFill="1" applyBorder="1" applyAlignment="1">
      <alignment vertical="center"/>
    </xf>
    <xf numFmtId="166" fontId="7" fillId="5" borderId="26" xfId="0" applyNumberFormat="1" applyFont="1" applyFill="1" applyBorder="1" applyAlignment="1">
      <alignment vertical="center"/>
    </xf>
    <xf numFmtId="165" fontId="7" fillId="5" borderId="26" xfId="0" applyNumberFormat="1" applyFont="1" applyFill="1" applyBorder="1" applyAlignment="1">
      <alignment vertical="center"/>
    </xf>
    <xf numFmtId="165" fontId="16" fillId="5" borderId="7" xfId="0" applyNumberFormat="1" applyFont="1" applyFill="1" applyBorder="1" applyAlignment="1">
      <alignment vertical="center"/>
    </xf>
    <xf numFmtId="0" fontId="0" fillId="0" borderId="34" xfId="0" applyBorder="1"/>
    <xf numFmtId="0" fontId="5" fillId="0" borderId="33" xfId="0" applyFont="1" applyBorder="1"/>
    <xf numFmtId="0" fontId="6" fillId="0" borderId="33" xfId="0" applyFont="1" applyBorder="1"/>
    <xf numFmtId="0" fontId="1" fillId="0" borderId="33" xfId="0" applyFont="1" applyBorder="1"/>
    <xf numFmtId="166" fontId="0" fillId="0" borderId="39" xfId="0" applyNumberFormat="1" applyBorder="1"/>
    <xf numFmtId="164" fontId="0" fillId="0" borderId="39" xfId="0" applyNumberFormat="1" applyBorder="1"/>
    <xf numFmtId="166" fontId="4" fillId="0" borderId="35" xfId="0" applyNumberFormat="1" applyFont="1" applyBorder="1"/>
    <xf numFmtId="164" fontId="0" fillId="0" borderId="35" xfId="0" applyNumberFormat="1" applyBorder="1"/>
    <xf numFmtId="164" fontId="1" fillId="0" borderId="35" xfId="0" applyNumberFormat="1" applyFont="1" applyBorder="1"/>
    <xf numFmtId="166" fontId="8" fillId="0" borderId="39" xfId="1" applyNumberFormat="1" applyFont="1" applyBorder="1"/>
    <xf numFmtId="166" fontId="14" fillId="0" borderId="39" xfId="0" applyNumberFormat="1" applyFont="1" applyBorder="1"/>
    <xf numFmtId="166" fontId="14" fillId="0" borderId="29" xfId="0" applyNumberFormat="1" applyFont="1" applyBorder="1"/>
    <xf numFmtId="165" fontId="4" fillId="3" borderId="26" xfId="0" applyNumberFormat="1" applyFont="1" applyFill="1" applyBorder="1" applyAlignment="1">
      <alignment vertical="center"/>
    </xf>
    <xf numFmtId="0" fontId="0" fillId="0" borderId="48" xfId="0" applyBorder="1"/>
    <xf numFmtId="0" fontId="0" fillId="0" borderId="49" xfId="0" applyBorder="1"/>
    <xf numFmtId="165" fontId="0" fillId="0" borderId="39" xfId="0" applyNumberFormat="1" applyBorder="1"/>
    <xf numFmtId="166" fontId="14" fillId="0" borderId="50" xfId="0" applyNumberFormat="1" applyFont="1" applyBorder="1"/>
    <xf numFmtId="0" fontId="4" fillId="2" borderId="3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" fillId="0" borderId="51" xfId="0" applyFont="1" applyBorder="1"/>
    <xf numFmtId="0" fontId="1" fillId="0" borderId="52" xfId="0" applyFont="1" applyBorder="1"/>
    <xf numFmtId="0" fontId="0" fillId="0" borderId="53" xfId="0" applyBorder="1"/>
    <xf numFmtId="0" fontId="4" fillId="2" borderId="26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3" xfId="0" applyFill="1" applyBorder="1"/>
    <xf numFmtId="166" fontId="0" fillId="3" borderId="26" xfId="0" applyNumberFormat="1" applyFill="1" applyBorder="1" applyAlignment="1">
      <alignment vertical="center"/>
    </xf>
    <xf numFmtId="0" fontId="0" fillId="0" borderId="44" xfId="0" applyFont="1" applyBorder="1"/>
    <xf numFmtId="166" fontId="4" fillId="0" borderId="39" xfId="0" applyNumberFormat="1" applyFont="1" applyBorder="1"/>
    <xf numFmtId="165" fontId="4" fillId="0" borderId="29" xfId="0" applyNumberFormat="1" applyFont="1" applyBorder="1"/>
    <xf numFmtId="166" fontId="14" fillId="3" borderId="26" xfId="0" applyNumberFormat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166" fontId="14" fillId="0" borderId="30" xfId="0" applyNumberFormat="1" applyFont="1" applyBorder="1"/>
    <xf numFmtId="164" fontId="0" fillId="0" borderId="29" xfId="0" applyNumberFormat="1" applyFill="1" applyBorder="1"/>
    <xf numFmtId="164" fontId="0" fillId="0" borderId="39" xfId="0" applyNumberFormat="1" applyFill="1" applyBorder="1"/>
    <xf numFmtId="164" fontId="4" fillId="0" borderId="29" xfId="0" applyNumberFormat="1" applyFont="1" applyFill="1" applyBorder="1"/>
    <xf numFmtId="164" fontId="1" fillId="0" borderId="29" xfId="0" applyNumberFormat="1" applyFont="1" applyFill="1" applyBorder="1"/>
    <xf numFmtId="164" fontId="4" fillId="0" borderId="35" xfId="0" applyNumberFormat="1" applyFont="1" applyBorder="1"/>
    <xf numFmtId="164" fontId="4" fillId="0" borderId="35" xfId="0" applyNumberFormat="1" applyFont="1" applyFill="1" applyBorder="1"/>
    <xf numFmtId="165" fontId="7" fillId="5" borderId="7" xfId="0" applyNumberFormat="1" applyFont="1" applyFill="1" applyBorder="1" applyAlignment="1">
      <alignment vertical="center"/>
    </xf>
    <xf numFmtId="0" fontId="4" fillId="2" borderId="18" xfId="0" applyNumberFormat="1" applyFont="1" applyFill="1" applyBorder="1" applyAlignment="1">
      <alignment horizontal="center" vertical="center" wrapText="1"/>
    </xf>
    <xf numFmtId="0" fontId="0" fillId="0" borderId="5" xfId="0" applyBorder="1"/>
    <xf numFmtId="166" fontId="1" fillId="0" borderId="6" xfId="0" applyNumberFormat="1" applyFont="1" applyBorder="1"/>
    <xf numFmtId="164" fontId="1" fillId="4" borderId="6" xfId="0" applyNumberFormat="1" applyFont="1" applyFill="1" applyBorder="1"/>
    <xf numFmtId="166" fontId="4" fillId="0" borderId="7" xfId="0" applyNumberFormat="1" applyFont="1" applyBorder="1"/>
    <xf numFmtId="0" fontId="1" fillId="3" borderId="11" xfId="0" applyFont="1" applyFill="1" applyBorder="1" applyAlignment="1">
      <alignment vertical="center"/>
    </xf>
    <xf numFmtId="166" fontId="1" fillId="3" borderId="32" xfId="0" applyNumberFormat="1" applyFont="1" applyFill="1" applyBorder="1" applyAlignment="1">
      <alignment vertical="center"/>
    </xf>
    <xf numFmtId="166" fontId="1" fillId="4" borderId="12" xfId="0" applyNumberFormat="1" applyFont="1" applyFill="1" applyBorder="1" applyAlignment="1">
      <alignment vertical="center"/>
    </xf>
    <xf numFmtId="166" fontId="4" fillId="0" borderId="13" xfId="0" applyNumberFormat="1" applyFont="1" applyBorder="1"/>
    <xf numFmtId="0" fontId="1" fillId="3" borderId="10" xfId="0" applyFont="1" applyFill="1" applyBorder="1" applyAlignment="1">
      <alignment vertical="center"/>
    </xf>
    <xf numFmtId="0" fontId="0" fillId="0" borderId="45" xfId="0" applyFont="1" applyBorder="1"/>
    <xf numFmtId="166" fontId="0" fillId="0" borderId="45" xfId="0" applyNumberFormat="1" applyBorder="1"/>
    <xf numFmtId="164" fontId="0" fillId="0" borderId="45" xfId="0" applyNumberFormat="1" applyBorder="1"/>
    <xf numFmtId="166" fontId="14" fillId="0" borderId="55" xfId="0" applyNumberFormat="1" applyFont="1" applyBorder="1"/>
    <xf numFmtId="0" fontId="1" fillId="0" borderId="5" xfId="0" applyFont="1" applyBorder="1"/>
    <xf numFmtId="0" fontId="1" fillId="0" borderId="47" xfId="0" applyFont="1" applyFill="1" applyBorder="1"/>
    <xf numFmtId="0" fontId="0" fillId="0" borderId="46" xfId="0" applyFill="1" applyBorder="1"/>
    <xf numFmtId="0" fontId="1" fillId="0" borderId="56" xfId="0" applyFont="1" applyFill="1" applyBorder="1"/>
    <xf numFmtId="166" fontId="4" fillId="0" borderId="57" xfId="0" applyNumberFormat="1" applyFont="1" applyBorder="1"/>
    <xf numFmtId="164" fontId="4" fillId="0" borderId="57" xfId="0" applyNumberFormat="1" applyFont="1" applyBorder="1"/>
    <xf numFmtId="166" fontId="0" fillId="3" borderId="26" xfId="0" applyNumberFormat="1" applyFont="1" applyFill="1" applyBorder="1" applyAlignment="1">
      <alignment vertical="center"/>
    </xf>
    <xf numFmtId="164" fontId="0" fillId="3" borderId="26" xfId="0" applyNumberFormat="1" applyFill="1" applyBorder="1" applyAlignment="1">
      <alignment vertical="center"/>
    </xf>
    <xf numFmtId="0" fontId="17" fillId="5" borderId="14" xfId="0" applyFont="1" applyFill="1" applyBorder="1" applyAlignment="1">
      <alignment vertical="center"/>
    </xf>
    <xf numFmtId="0" fontId="17" fillId="5" borderId="6" xfId="0" applyFont="1" applyFill="1" applyBorder="1" applyAlignment="1">
      <alignment vertical="center"/>
    </xf>
    <xf numFmtId="4" fontId="17" fillId="5" borderId="26" xfId="0" applyNumberFormat="1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6" fontId="14" fillId="0" borderId="25" xfId="0" applyNumberFormat="1" applyFont="1" applyBorder="1"/>
    <xf numFmtId="0" fontId="4" fillId="2" borderId="28" xfId="0" applyNumberFormat="1" applyFont="1" applyFill="1" applyBorder="1" applyAlignment="1">
      <alignment horizontal="center" vertical="center"/>
    </xf>
    <xf numFmtId="166" fontId="1" fillId="3" borderId="30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165" fontId="4" fillId="3" borderId="13" xfId="0" applyNumberFormat="1" applyFont="1" applyFill="1" applyBorder="1" applyAlignment="1">
      <alignment vertical="center"/>
    </xf>
    <xf numFmtId="166" fontId="14" fillId="0" borderId="13" xfId="0" applyNumberFormat="1" applyFont="1" applyBorder="1"/>
    <xf numFmtId="166" fontId="8" fillId="0" borderId="25" xfId="0" applyNumberFormat="1" applyFont="1" applyBorder="1"/>
    <xf numFmtId="165" fontId="0" fillId="0" borderId="25" xfId="0" applyNumberFormat="1" applyBorder="1"/>
    <xf numFmtId="166" fontId="0" fillId="0" borderId="25" xfId="0" applyNumberFormat="1" applyFill="1" applyBorder="1"/>
    <xf numFmtId="165" fontId="0" fillId="0" borderId="25" xfId="0" applyNumberFormat="1" applyFill="1" applyBorder="1"/>
    <xf numFmtId="0" fontId="0" fillId="0" borderId="45" xfId="0" applyBorder="1" applyAlignment="1">
      <alignment horizontal="left"/>
    </xf>
    <xf numFmtId="166" fontId="8" fillId="0" borderId="45" xfId="0" applyNumberFormat="1" applyFont="1" applyBorder="1"/>
    <xf numFmtId="165" fontId="0" fillId="0" borderId="45" xfId="0" applyNumberFormat="1" applyBorder="1"/>
    <xf numFmtId="166" fontId="14" fillId="0" borderId="45" xfId="0" applyNumberFormat="1" applyFont="1" applyBorder="1"/>
    <xf numFmtId="166" fontId="8" fillId="0" borderId="46" xfId="0" applyNumberFormat="1" applyFont="1" applyBorder="1"/>
    <xf numFmtId="165" fontId="0" fillId="0" borderId="46" xfId="0" applyNumberFormat="1" applyBorder="1"/>
    <xf numFmtId="166" fontId="14" fillId="0" borderId="46" xfId="0" applyNumberFormat="1" applyFont="1" applyBorder="1"/>
    <xf numFmtId="166" fontId="14" fillId="0" borderId="58" xfId="0" applyNumberFormat="1" applyFont="1" applyBorder="1"/>
    <xf numFmtId="166" fontId="14" fillId="3" borderId="7" xfId="0" applyNumberFormat="1" applyFont="1" applyFill="1" applyBorder="1"/>
    <xf numFmtId="165" fontId="18" fillId="0" borderId="45" xfId="0" applyNumberFormat="1" applyFont="1" applyBorder="1"/>
    <xf numFmtId="165" fontId="18" fillId="0" borderId="25" xfId="0" applyNumberFormat="1" applyFont="1" applyBorder="1"/>
    <xf numFmtId="165" fontId="18" fillId="0" borderId="25" xfId="0" applyNumberFormat="1" applyFont="1" applyFill="1" applyBorder="1"/>
    <xf numFmtId="165" fontId="18" fillId="0" borderId="46" xfId="0" applyNumberFormat="1" applyFont="1" applyBorder="1"/>
    <xf numFmtId="0" fontId="18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0" fillId="5" borderId="26" xfId="0" applyFont="1" applyFill="1" applyBorder="1" applyAlignment="1">
      <alignment horizontal="center" vertical="center"/>
    </xf>
    <xf numFmtId="165" fontId="21" fillId="3" borderId="26" xfId="0" applyNumberFormat="1" applyFont="1" applyFill="1" applyBorder="1" applyAlignment="1">
      <alignment vertical="center"/>
    </xf>
    <xf numFmtId="0" fontId="20" fillId="2" borderId="26" xfId="0" applyFont="1" applyFill="1" applyBorder="1" applyAlignment="1">
      <alignment horizontal="center" vertical="center"/>
    </xf>
    <xf numFmtId="165" fontId="18" fillId="0" borderId="39" xfId="0" applyNumberFormat="1" applyFont="1" applyBorder="1"/>
    <xf numFmtId="166" fontId="20" fillId="0" borderId="29" xfId="0" applyNumberFormat="1" applyFont="1" applyBorder="1"/>
    <xf numFmtId="166" fontId="18" fillId="0" borderId="39" xfId="1" applyNumberFormat="1" applyFont="1" applyBorder="1"/>
    <xf numFmtId="164" fontId="21" fillId="0" borderId="29" xfId="0" applyNumberFormat="1" applyFont="1" applyBorder="1"/>
    <xf numFmtId="164" fontId="18" fillId="0" borderId="39" xfId="0" applyNumberFormat="1" applyFont="1" applyBorder="1"/>
    <xf numFmtId="164" fontId="20" fillId="0" borderId="29" xfId="0" applyNumberFormat="1" applyFont="1" applyBorder="1"/>
    <xf numFmtId="164" fontId="18" fillId="0" borderId="29" xfId="0" applyNumberFormat="1" applyFont="1" applyBorder="1"/>
    <xf numFmtId="165" fontId="18" fillId="0" borderId="29" xfId="0" applyNumberFormat="1" applyFont="1" applyBorder="1"/>
    <xf numFmtId="164" fontId="21" fillId="0" borderId="35" xfId="0" applyNumberFormat="1" applyFont="1" applyBorder="1"/>
    <xf numFmtId="49" fontId="18" fillId="0" borderId="29" xfId="0" applyNumberFormat="1" applyFont="1" applyBorder="1"/>
    <xf numFmtId="165" fontId="22" fillId="5" borderId="26" xfId="0" applyNumberFormat="1" applyFont="1" applyFill="1" applyBorder="1" applyAlignment="1">
      <alignment vertical="center"/>
    </xf>
    <xf numFmtId="164" fontId="18" fillId="0" borderId="29" xfId="0" applyNumberFormat="1" applyFont="1" applyFill="1" applyBorder="1"/>
    <xf numFmtId="164" fontId="18" fillId="0" borderId="39" xfId="0" applyNumberFormat="1" applyFont="1" applyFill="1" applyBorder="1"/>
    <xf numFmtId="166" fontId="18" fillId="3" borderId="26" xfId="0" applyNumberFormat="1" applyFont="1" applyFill="1" applyBorder="1" applyAlignment="1">
      <alignment vertical="center"/>
    </xf>
    <xf numFmtId="164" fontId="20" fillId="0" borderId="29" xfId="0" applyNumberFormat="1" applyFont="1" applyFill="1" applyBorder="1"/>
    <xf numFmtId="165" fontId="20" fillId="0" borderId="29" xfId="0" applyNumberFormat="1" applyFont="1" applyBorder="1"/>
    <xf numFmtId="164" fontId="18" fillId="0" borderId="30" xfId="0" applyNumberFormat="1" applyFont="1" applyBorder="1"/>
    <xf numFmtId="164" fontId="21" fillId="0" borderId="29" xfId="0" applyNumberFormat="1" applyFont="1" applyFill="1" applyBorder="1"/>
    <xf numFmtId="0" fontId="20" fillId="2" borderId="28" xfId="0" applyFont="1" applyFill="1" applyBorder="1" applyAlignment="1">
      <alignment horizontal="center" vertical="center"/>
    </xf>
    <xf numFmtId="164" fontId="20" fillId="0" borderId="35" xfId="0" applyNumberFormat="1" applyFont="1" applyBorder="1"/>
    <xf numFmtId="164" fontId="20" fillId="0" borderId="35" xfId="0" applyNumberFormat="1" applyFont="1" applyFill="1" applyBorder="1"/>
    <xf numFmtId="164" fontId="20" fillId="0" borderId="57" xfId="0" applyNumberFormat="1" applyFont="1" applyBorder="1"/>
    <xf numFmtId="164" fontId="18" fillId="3" borderId="26" xfId="0" applyNumberFormat="1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4" fontId="21" fillId="5" borderId="26" xfId="0" applyNumberFormat="1" applyFont="1" applyFill="1" applyBorder="1"/>
    <xf numFmtId="165" fontId="21" fillId="3" borderId="30" xfId="0" applyNumberFormat="1" applyFont="1" applyFill="1" applyBorder="1" applyAlignment="1">
      <alignment vertical="center"/>
    </xf>
    <xf numFmtId="166" fontId="0" fillId="0" borderId="51" xfId="0" applyNumberFormat="1" applyBorder="1"/>
    <xf numFmtId="166" fontId="0" fillId="0" borderId="59" xfId="0" applyNumberFormat="1" applyBorder="1"/>
    <xf numFmtId="0" fontId="0" fillId="0" borderId="60" xfId="0" applyBorder="1"/>
    <xf numFmtId="0" fontId="14" fillId="0" borderId="60" xfId="0" applyFont="1" applyBorder="1"/>
    <xf numFmtId="0" fontId="18" fillId="0" borderId="60" xfId="0" applyFont="1" applyBorder="1"/>
    <xf numFmtId="166" fontId="14" fillId="0" borderId="61" xfId="0" applyNumberFormat="1" applyFont="1" applyBorder="1"/>
    <xf numFmtId="164" fontId="23" fillId="4" borderId="26" xfId="0" applyNumberFormat="1" applyFont="1" applyFill="1" applyBorder="1"/>
    <xf numFmtId="164" fontId="18" fillId="0" borderId="35" xfId="0" applyNumberFormat="1" applyFont="1" applyBorder="1"/>
    <xf numFmtId="166" fontId="23" fillId="4" borderId="30" xfId="0" applyNumberFormat="1" applyFont="1" applyFill="1" applyBorder="1" applyAlignment="1">
      <alignment vertical="center"/>
    </xf>
    <xf numFmtId="166" fontId="14" fillId="0" borderId="35" xfId="0" applyNumberFormat="1" applyFont="1" applyBorder="1"/>
    <xf numFmtId="0" fontId="0" fillId="0" borderId="62" xfId="0" applyBorder="1"/>
    <xf numFmtId="0" fontId="0" fillId="0" borderId="63" xfId="0" applyBorder="1"/>
    <xf numFmtId="164" fontId="0" fillId="0" borderId="60" xfId="0" applyNumberFormat="1" applyBorder="1"/>
    <xf numFmtId="164" fontId="18" fillId="0" borderId="64" xfId="0" applyNumberFormat="1" applyFont="1" applyBorder="1"/>
    <xf numFmtId="164" fontId="14" fillId="0" borderId="29" xfId="0" applyNumberFormat="1" applyFont="1" applyFill="1" applyBorder="1"/>
    <xf numFmtId="164" fontId="14" fillId="0" borderId="39" xfId="0" applyNumberFormat="1" applyFont="1" applyFill="1" applyBorder="1"/>
    <xf numFmtId="164" fontId="14" fillId="0" borderId="29" xfId="0" applyNumberFormat="1" applyFont="1" applyBorder="1"/>
    <xf numFmtId="164" fontId="14" fillId="0" borderId="39" xfId="0" applyNumberFormat="1" applyFont="1" applyBorder="1"/>
    <xf numFmtId="166" fontId="14" fillId="3" borderId="36" xfId="0" applyNumberFormat="1" applyFont="1" applyFill="1" applyBorder="1"/>
    <xf numFmtId="166" fontId="14" fillId="5" borderId="7" xfId="0" applyNumberFormat="1" applyFont="1" applyFill="1" applyBorder="1"/>
    <xf numFmtId="166" fontId="14" fillId="0" borderId="26" xfId="0" applyNumberFormat="1" applyFont="1" applyBorder="1"/>
    <xf numFmtId="164" fontId="14" fillId="0" borderId="30" xfId="0" applyNumberFormat="1" applyFont="1" applyBorder="1"/>
    <xf numFmtId="166" fontId="24" fillId="0" borderId="39" xfId="1" applyNumberFormat="1" applyFont="1" applyBorder="1"/>
    <xf numFmtId="165" fontId="14" fillId="0" borderId="29" xfId="0" applyNumberFormat="1" applyFont="1" applyBorder="1"/>
    <xf numFmtId="49" fontId="14" fillId="0" borderId="29" xfId="0" applyNumberFormat="1" applyFont="1" applyBorder="1"/>
    <xf numFmtId="166" fontId="4" fillId="5" borderId="36" xfId="0" applyNumberFormat="1" applyFont="1" applyFill="1" applyBorder="1"/>
    <xf numFmtId="166" fontId="14" fillId="3" borderId="13" xfId="0" applyNumberFormat="1" applyFont="1" applyFill="1" applyBorder="1"/>
    <xf numFmtId="0" fontId="12" fillId="0" borderId="0" xfId="0" applyFont="1" applyBorder="1" applyAlignment="1"/>
    <xf numFmtId="0" fontId="26" fillId="0" borderId="0" xfId="0" applyFont="1" applyBorder="1" applyAlignment="1"/>
    <xf numFmtId="165" fontId="0" fillId="0" borderId="57" xfId="0" applyNumberFormat="1" applyBorder="1"/>
    <xf numFmtId="166" fontId="14" fillId="0" borderId="65" xfId="0" applyNumberFormat="1" applyFont="1" applyBorder="1"/>
    <xf numFmtId="165" fontId="18" fillId="0" borderId="35" xfId="0" applyNumberFormat="1" applyFont="1" applyBorder="1"/>
    <xf numFmtId="165" fontId="18" fillId="0" borderId="35" xfId="0" applyNumberFormat="1" applyFont="1" applyFill="1" applyBorder="1"/>
    <xf numFmtId="165" fontId="18" fillId="0" borderId="57" xfId="0" applyNumberFormat="1" applyFont="1" applyBorder="1"/>
    <xf numFmtId="0" fontId="0" fillId="0" borderId="64" xfId="0" applyBorder="1"/>
    <xf numFmtId="166" fontId="14" fillId="0" borderId="66" xfId="0" applyNumberFormat="1" applyFont="1" applyBorder="1"/>
    <xf numFmtId="0" fontId="18" fillId="0" borderId="64" xfId="0" applyFont="1" applyBorder="1"/>
    <xf numFmtId="0" fontId="27" fillId="2" borderId="28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61"/>
  <sheetViews>
    <sheetView topLeftCell="B247" zoomScale="106" zoomScaleNormal="145" zoomScalePageLayoutView="90" workbookViewId="0">
      <selection activeCell="D262" sqref="D262"/>
    </sheetView>
  </sheetViews>
  <sheetFormatPr defaultRowHeight="16.95" customHeight="1" x14ac:dyDescent="0.3"/>
  <cols>
    <col min="1" max="1" width="1" customWidth="1"/>
    <col min="2" max="2" width="10.44140625" customWidth="1"/>
    <col min="3" max="3" width="7.44140625" customWidth="1"/>
    <col min="4" max="4" width="39.44140625" customWidth="1"/>
    <col min="5" max="5" width="16.77734375" style="40" customWidth="1"/>
    <col min="6" max="6" width="20.21875" style="5" customWidth="1"/>
    <col min="7" max="7" width="16.5546875" style="46" bestFit="1" customWidth="1"/>
    <col min="8" max="8" width="20.21875" style="205" customWidth="1"/>
    <col min="9" max="9" width="16.5546875" style="46" bestFit="1" customWidth="1"/>
    <col min="10" max="10" width="16.21875" bestFit="1" customWidth="1"/>
    <col min="11" max="11" width="7.77734375" customWidth="1"/>
    <col min="12" max="12" width="37.109375" customWidth="1"/>
    <col min="13" max="13" width="18" customWidth="1"/>
    <col min="14" max="14" width="0" hidden="1" customWidth="1"/>
    <col min="15" max="15" width="16.21875" customWidth="1"/>
    <col min="18" max="18" width="36.44140625" customWidth="1"/>
    <col min="19" max="19" width="15.77734375" customWidth="1"/>
    <col min="20" max="20" width="0" hidden="1" customWidth="1"/>
    <col min="21" max="21" width="15.77734375" bestFit="1" customWidth="1"/>
  </cols>
  <sheetData>
    <row r="1" spans="2:21" ht="16.95" customHeight="1" x14ac:dyDescent="0.3">
      <c r="B1" s="5"/>
      <c r="C1" s="5"/>
      <c r="D1" s="5"/>
      <c r="E1" s="38"/>
    </row>
    <row r="2" spans="2:21" ht="23.4" x14ac:dyDescent="0.45">
      <c r="B2" s="5"/>
      <c r="C2" s="5"/>
      <c r="D2" s="181" t="s">
        <v>154</v>
      </c>
      <c r="E2" s="181"/>
      <c r="F2" s="181"/>
      <c r="G2" s="181"/>
      <c r="H2" s="206"/>
      <c r="I2"/>
      <c r="P2" s="7"/>
      <c r="Q2" s="5"/>
      <c r="R2" s="7"/>
      <c r="S2" s="8"/>
      <c r="T2" s="5"/>
      <c r="U2" s="8"/>
    </row>
    <row r="3" spans="2:21" ht="16.95" customHeight="1" x14ac:dyDescent="0.45">
      <c r="B3" s="5"/>
      <c r="C3" s="5"/>
      <c r="D3" s="44"/>
      <c r="E3" s="44"/>
      <c r="F3" s="44"/>
      <c r="G3" s="44"/>
      <c r="H3" s="207"/>
      <c r="I3" s="179"/>
      <c r="P3" s="7"/>
      <c r="Q3" s="5"/>
      <c r="R3" s="7"/>
      <c r="S3" s="8"/>
      <c r="T3" s="5"/>
      <c r="U3" s="8"/>
    </row>
    <row r="4" spans="2:21" ht="21" x14ac:dyDescent="0.4">
      <c r="B4" s="13"/>
      <c r="C4" s="13" t="s">
        <v>150</v>
      </c>
      <c r="D4" s="13"/>
      <c r="E4" s="13"/>
      <c r="F4" s="74"/>
      <c r="P4" s="7"/>
      <c r="Q4" s="5"/>
      <c r="R4" s="5"/>
      <c r="S4" s="8"/>
      <c r="T4" s="5"/>
      <c r="U4" s="5"/>
    </row>
    <row r="5" spans="2:21" ht="16.95" customHeight="1" x14ac:dyDescent="0.3">
      <c r="B5" s="13"/>
      <c r="C5" s="13"/>
      <c r="D5" s="13"/>
      <c r="E5" s="39"/>
      <c r="F5" s="74"/>
      <c r="P5" s="7"/>
      <c r="Q5" s="5"/>
      <c r="R5" s="5"/>
      <c r="S5" s="8"/>
      <c r="T5" s="5"/>
      <c r="U5" s="5"/>
    </row>
    <row r="6" spans="2:21" ht="16.95" customHeight="1" x14ac:dyDescent="0.35">
      <c r="B6" s="14" t="s">
        <v>0</v>
      </c>
      <c r="C6" s="14"/>
      <c r="D6" s="14"/>
      <c r="E6" s="39"/>
      <c r="F6" s="74"/>
      <c r="P6" s="7"/>
      <c r="Q6" s="5"/>
      <c r="R6" s="5"/>
      <c r="S6" s="8"/>
      <c r="T6" s="5"/>
      <c r="U6" s="5"/>
    </row>
    <row r="7" spans="2:21" ht="16.95" customHeight="1" thickBot="1" x14ac:dyDescent="0.35">
      <c r="P7" s="7"/>
      <c r="Q7" s="5"/>
      <c r="R7" s="5"/>
      <c r="S7" s="8"/>
      <c r="T7" s="5"/>
      <c r="U7" s="5"/>
    </row>
    <row r="8" spans="2:21" ht="16.95" customHeight="1" thickBot="1" x14ac:dyDescent="0.35">
      <c r="B8" s="17" t="s">
        <v>1</v>
      </c>
      <c r="C8" s="18" t="s">
        <v>2</v>
      </c>
      <c r="D8" s="19" t="s">
        <v>3</v>
      </c>
      <c r="E8" s="137">
        <v>2020</v>
      </c>
      <c r="F8" s="132" t="s">
        <v>148</v>
      </c>
      <c r="G8" s="79" t="s">
        <v>149</v>
      </c>
      <c r="H8" s="208" t="s">
        <v>153</v>
      </c>
      <c r="I8" s="79" t="s">
        <v>156</v>
      </c>
      <c r="P8" s="7"/>
      <c r="Q8" s="5"/>
      <c r="R8" s="5"/>
      <c r="S8" s="8"/>
      <c r="T8" s="5"/>
      <c r="U8" s="5"/>
    </row>
    <row r="9" spans="2:21" ht="16.95" customHeight="1" x14ac:dyDescent="0.3">
      <c r="B9" s="80"/>
      <c r="C9" s="192">
        <v>1111</v>
      </c>
      <c r="D9" s="128" t="s">
        <v>4</v>
      </c>
      <c r="E9" s="193">
        <v>3300000</v>
      </c>
      <c r="F9" s="194">
        <v>3300000</v>
      </c>
      <c r="G9" s="195">
        <f t="shared" ref="G9:G20" si="0">F9-E9</f>
        <v>0</v>
      </c>
      <c r="H9" s="201">
        <v>2400000</v>
      </c>
      <c r="I9" s="167">
        <f>H9-F9</f>
        <v>-900000</v>
      </c>
      <c r="P9" s="7"/>
      <c r="Q9" s="5"/>
      <c r="R9" s="5"/>
      <c r="S9" s="8"/>
      <c r="T9" s="5"/>
      <c r="U9" s="5"/>
    </row>
    <row r="10" spans="2:21" ht="16.95" customHeight="1" x14ac:dyDescent="0.3">
      <c r="B10" s="80"/>
      <c r="C10" s="83">
        <v>1112</v>
      </c>
      <c r="D10" s="87" t="s">
        <v>5</v>
      </c>
      <c r="E10" s="188">
        <v>70000</v>
      </c>
      <c r="F10" s="189">
        <v>30000</v>
      </c>
      <c r="G10" s="182">
        <f t="shared" si="0"/>
        <v>-40000</v>
      </c>
      <c r="H10" s="202">
        <v>120000</v>
      </c>
      <c r="I10" s="101">
        <f t="shared" ref="I10:I73" si="1">H10-F10</f>
        <v>90000</v>
      </c>
      <c r="P10" s="7"/>
      <c r="Q10" s="5"/>
      <c r="R10" s="5"/>
      <c r="S10" s="8"/>
      <c r="T10" s="5"/>
      <c r="U10" s="5"/>
    </row>
    <row r="11" spans="2:21" ht="16.95" customHeight="1" x14ac:dyDescent="0.3">
      <c r="B11" s="80"/>
      <c r="C11" s="83">
        <v>1113</v>
      </c>
      <c r="D11" s="87" t="s">
        <v>6</v>
      </c>
      <c r="E11" s="188">
        <v>300000</v>
      </c>
      <c r="F11" s="189">
        <v>280000</v>
      </c>
      <c r="G11" s="182">
        <f t="shared" si="0"/>
        <v>-20000</v>
      </c>
      <c r="H11" s="202">
        <v>416000</v>
      </c>
      <c r="I11" s="101">
        <f t="shared" si="1"/>
        <v>136000</v>
      </c>
      <c r="P11" s="7"/>
      <c r="Q11" s="5"/>
      <c r="R11" s="5"/>
      <c r="S11" s="8"/>
      <c r="T11" s="5"/>
      <c r="U11" s="5"/>
    </row>
    <row r="12" spans="2:21" ht="16.95" customHeight="1" x14ac:dyDescent="0.3">
      <c r="B12" s="80"/>
      <c r="C12" s="83">
        <v>1121</v>
      </c>
      <c r="D12" s="87" t="s">
        <v>7</v>
      </c>
      <c r="E12" s="188">
        <v>2880000</v>
      </c>
      <c r="F12" s="189">
        <v>2634000</v>
      </c>
      <c r="G12" s="182">
        <f t="shared" si="0"/>
        <v>-246000</v>
      </c>
      <c r="H12" s="202">
        <v>3460000</v>
      </c>
      <c r="I12" s="101">
        <f t="shared" si="1"/>
        <v>826000</v>
      </c>
      <c r="P12" s="7"/>
      <c r="Q12" s="5"/>
      <c r="R12" s="9"/>
      <c r="S12" s="8"/>
      <c r="T12" s="5"/>
      <c r="U12" s="5"/>
    </row>
    <row r="13" spans="2:21" ht="16.95" customHeight="1" x14ac:dyDescent="0.3">
      <c r="B13" s="80"/>
      <c r="C13" s="83">
        <v>1122</v>
      </c>
      <c r="D13" s="87" t="s">
        <v>8</v>
      </c>
      <c r="E13" s="188">
        <v>580000</v>
      </c>
      <c r="F13" s="189">
        <v>200000</v>
      </c>
      <c r="G13" s="182">
        <f t="shared" si="0"/>
        <v>-380000</v>
      </c>
      <c r="H13" s="202">
        <v>274000</v>
      </c>
      <c r="I13" s="101">
        <f t="shared" si="1"/>
        <v>74000</v>
      </c>
      <c r="P13" s="7"/>
      <c r="Q13" s="5"/>
      <c r="R13" s="5"/>
      <c r="S13" s="8"/>
      <c r="T13" s="5"/>
      <c r="U13" s="5"/>
    </row>
    <row r="14" spans="2:21" ht="16.95" customHeight="1" x14ac:dyDescent="0.3">
      <c r="B14" s="80"/>
      <c r="C14" s="83">
        <v>1211</v>
      </c>
      <c r="D14" s="87" t="s">
        <v>9</v>
      </c>
      <c r="E14" s="85">
        <v>6300000</v>
      </c>
      <c r="F14" s="189">
        <v>5715000</v>
      </c>
      <c r="G14" s="182">
        <f t="shared" si="0"/>
        <v>-585000</v>
      </c>
      <c r="H14" s="202">
        <v>7374000</v>
      </c>
      <c r="I14" s="101">
        <f t="shared" si="1"/>
        <v>1659000</v>
      </c>
      <c r="P14" s="7"/>
      <c r="Q14" s="5"/>
      <c r="R14" s="7"/>
      <c r="S14" s="8"/>
      <c r="T14" s="5"/>
      <c r="U14" s="8"/>
    </row>
    <row r="15" spans="2:21" ht="16.95" customHeight="1" x14ac:dyDescent="0.3">
      <c r="B15" s="80"/>
      <c r="C15" s="83">
        <v>1340</v>
      </c>
      <c r="D15" s="87" t="s">
        <v>10</v>
      </c>
      <c r="E15" s="85">
        <v>500000</v>
      </c>
      <c r="F15" s="189">
        <v>500000</v>
      </c>
      <c r="G15" s="182">
        <f t="shared" si="0"/>
        <v>0</v>
      </c>
      <c r="H15" s="202">
        <v>550000</v>
      </c>
      <c r="I15" s="101">
        <f t="shared" si="1"/>
        <v>50000</v>
      </c>
      <c r="P15" s="7"/>
      <c r="Q15" s="5"/>
      <c r="R15" s="5"/>
      <c r="S15" s="8"/>
      <c r="T15" s="5"/>
      <c r="U15" s="5"/>
    </row>
    <row r="16" spans="2:21" ht="16.95" customHeight="1" x14ac:dyDescent="0.3">
      <c r="B16" s="80"/>
      <c r="C16" s="83">
        <v>1341</v>
      </c>
      <c r="D16" s="87" t="s">
        <v>135</v>
      </c>
      <c r="E16" s="85">
        <v>15000</v>
      </c>
      <c r="F16" s="189">
        <v>15000</v>
      </c>
      <c r="G16" s="182">
        <f t="shared" si="0"/>
        <v>0</v>
      </c>
      <c r="H16" s="202">
        <v>15000</v>
      </c>
      <c r="I16" s="101">
        <f t="shared" si="1"/>
        <v>0</v>
      </c>
      <c r="P16" s="7"/>
      <c r="Q16" s="5"/>
      <c r="R16" s="7"/>
      <c r="S16" s="8"/>
      <c r="T16" s="5"/>
      <c r="U16" s="8"/>
    </row>
    <row r="17" spans="2:21" ht="16.95" customHeight="1" x14ac:dyDescent="0.3">
      <c r="B17" s="80"/>
      <c r="C17" s="83">
        <v>1345</v>
      </c>
      <c r="D17" s="87" t="s">
        <v>11</v>
      </c>
      <c r="E17" s="85">
        <v>10000</v>
      </c>
      <c r="F17" s="189">
        <v>20000</v>
      </c>
      <c r="G17" s="182">
        <f t="shared" si="0"/>
        <v>10000</v>
      </c>
      <c r="H17" s="202">
        <v>20000</v>
      </c>
      <c r="I17" s="101">
        <f t="shared" si="1"/>
        <v>0</v>
      </c>
      <c r="P17" s="7"/>
      <c r="Q17" s="5"/>
      <c r="R17" s="7"/>
      <c r="S17" s="8"/>
      <c r="T17" s="5"/>
      <c r="U17" s="8"/>
    </row>
    <row r="18" spans="2:21" ht="16.95" customHeight="1" x14ac:dyDescent="0.3">
      <c r="B18" s="80"/>
      <c r="C18" s="86">
        <v>1381</v>
      </c>
      <c r="D18" s="88" t="s">
        <v>12</v>
      </c>
      <c r="E18" s="190">
        <v>70000</v>
      </c>
      <c r="F18" s="191">
        <v>70000</v>
      </c>
      <c r="G18" s="182">
        <f t="shared" si="0"/>
        <v>0</v>
      </c>
      <c r="H18" s="203">
        <v>100000</v>
      </c>
      <c r="I18" s="101">
        <f t="shared" si="1"/>
        <v>30000</v>
      </c>
      <c r="P18" s="7"/>
      <c r="Q18" s="5"/>
      <c r="R18" s="5"/>
      <c r="S18" s="8"/>
      <c r="T18" s="5"/>
      <c r="U18" s="5"/>
    </row>
    <row r="19" spans="2:21" ht="16.95" customHeight="1" x14ac:dyDescent="0.3">
      <c r="B19" s="80"/>
      <c r="C19" s="83">
        <v>1361</v>
      </c>
      <c r="D19" s="87" t="s">
        <v>13</v>
      </c>
      <c r="E19" s="85">
        <v>10000</v>
      </c>
      <c r="F19" s="189">
        <v>10000</v>
      </c>
      <c r="G19" s="182">
        <f t="shared" si="0"/>
        <v>0</v>
      </c>
      <c r="H19" s="202">
        <v>10000</v>
      </c>
      <c r="I19" s="101">
        <f t="shared" si="1"/>
        <v>0</v>
      </c>
      <c r="P19" s="7"/>
      <c r="Q19" s="5"/>
      <c r="R19" s="5"/>
      <c r="S19" s="8"/>
      <c r="T19" s="5"/>
      <c r="U19" s="5"/>
    </row>
    <row r="20" spans="2:21" ht="16.95" customHeight="1" x14ac:dyDescent="0.3">
      <c r="B20" s="100"/>
      <c r="C20" s="83">
        <v>1511</v>
      </c>
      <c r="D20" s="87" t="s">
        <v>14</v>
      </c>
      <c r="E20" s="188">
        <v>680000</v>
      </c>
      <c r="F20" s="189">
        <v>670000</v>
      </c>
      <c r="G20" s="182">
        <f t="shared" si="0"/>
        <v>-10000</v>
      </c>
      <c r="H20" s="202">
        <v>670000</v>
      </c>
      <c r="I20" s="101">
        <f t="shared" si="1"/>
        <v>0</v>
      </c>
      <c r="P20" s="7"/>
      <c r="Q20" s="5"/>
      <c r="R20" s="7"/>
      <c r="S20" s="8"/>
      <c r="T20" s="5"/>
      <c r="U20" s="8"/>
    </row>
    <row r="21" spans="2:21" ht="16.95" customHeight="1" thickBot="1" x14ac:dyDescent="0.35">
      <c r="B21" s="80"/>
      <c r="C21" s="81"/>
      <c r="D21" s="5"/>
      <c r="E21" s="196"/>
      <c r="F21" s="197"/>
      <c r="G21" s="198"/>
      <c r="H21" s="204"/>
      <c r="I21" s="199"/>
      <c r="P21" s="7"/>
      <c r="Q21" s="5"/>
      <c r="R21" s="7"/>
      <c r="S21" s="8"/>
      <c r="T21" s="5"/>
      <c r="U21" s="8"/>
    </row>
    <row r="22" spans="2:21" ht="16.95" customHeight="1" thickBot="1" x14ac:dyDescent="0.35">
      <c r="B22" s="31" t="s">
        <v>15</v>
      </c>
      <c r="C22" s="45"/>
      <c r="D22" s="31"/>
      <c r="E22" s="89">
        <f>SUM(E9:E20)</f>
        <v>14715000</v>
      </c>
      <c r="F22" s="93">
        <f>SUM(F9:F20)</f>
        <v>13444000</v>
      </c>
      <c r="G22" s="78">
        <f>F22-E22</f>
        <v>-1271000</v>
      </c>
      <c r="H22" s="209">
        <f>SUM(H9:H20)</f>
        <v>15409000</v>
      </c>
      <c r="I22" s="200">
        <f t="shared" si="1"/>
        <v>1965000</v>
      </c>
      <c r="P22" s="7"/>
      <c r="Q22" s="5"/>
      <c r="R22" s="5"/>
      <c r="S22" s="8"/>
      <c r="T22" s="5"/>
      <c r="U22" s="5"/>
    </row>
    <row r="23" spans="2:21" ht="16.95" customHeight="1" x14ac:dyDescent="0.3">
      <c r="I23" s="5"/>
      <c r="P23" s="7"/>
      <c r="Q23" s="5"/>
      <c r="R23" s="7"/>
      <c r="S23" s="8"/>
      <c r="T23" s="5"/>
      <c r="U23" s="8"/>
    </row>
    <row r="24" spans="2:21" ht="16.95" customHeight="1" x14ac:dyDescent="0.3">
      <c r="I24" s="5"/>
      <c r="P24" s="7"/>
      <c r="Q24" s="5"/>
      <c r="R24" s="5"/>
      <c r="S24" s="8"/>
      <c r="T24" s="5"/>
      <c r="U24" s="5"/>
    </row>
    <row r="25" spans="2:21" ht="16.95" customHeight="1" x14ac:dyDescent="0.35">
      <c r="B25" s="14" t="s">
        <v>16</v>
      </c>
      <c r="C25" s="13"/>
      <c r="D25" s="13"/>
      <c r="F25" s="74"/>
      <c r="I25" s="74"/>
      <c r="P25" s="7"/>
      <c r="Q25" s="5"/>
      <c r="R25" s="5"/>
      <c r="S25" s="8"/>
      <c r="T25" s="5"/>
      <c r="U25" s="5"/>
    </row>
    <row r="26" spans="2:21" ht="16.95" customHeight="1" thickBot="1" x14ac:dyDescent="0.35">
      <c r="I26" s="5"/>
      <c r="P26" s="7"/>
      <c r="Q26" s="5"/>
      <c r="R26" s="5"/>
      <c r="S26" s="8"/>
      <c r="T26" s="5"/>
      <c r="U26" s="5"/>
    </row>
    <row r="27" spans="2:21" ht="16.95" customHeight="1" thickBot="1" x14ac:dyDescent="0.35">
      <c r="B27" s="97" t="s">
        <v>1</v>
      </c>
      <c r="C27" s="98" t="s">
        <v>2</v>
      </c>
      <c r="D27" s="131" t="s">
        <v>3</v>
      </c>
      <c r="E27" s="183">
        <v>2020</v>
      </c>
      <c r="F27" s="90" t="s">
        <v>148</v>
      </c>
      <c r="G27" s="76" t="s">
        <v>149</v>
      </c>
      <c r="H27" s="229">
        <v>2022</v>
      </c>
      <c r="I27" s="76" t="str">
        <f>I8</f>
        <v>rozdíl 22 vs 21</v>
      </c>
      <c r="P27" s="7"/>
      <c r="Q27" s="5"/>
      <c r="R27" s="5"/>
      <c r="S27" s="8"/>
      <c r="T27" s="5"/>
      <c r="U27" s="5"/>
    </row>
    <row r="28" spans="2:21" ht="16.95" customHeight="1" x14ac:dyDescent="0.3">
      <c r="B28" s="25"/>
      <c r="C28" s="127">
        <v>4112</v>
      </c>
      <c r="D28" s="128" t="s">
        <v>17</v>
      </c>
      <c r="E28" s="237">
        <v>200000</v>
      </c>
      <c r="F28" s="189">
        <v>200000</v>
      </c>
      <c r="G28" s="182">
        <f>F28-E28</f>
        <v>0</v>
      </c>
      <c r="H28" s="202">
        <v>200000</v>
      </c>
      <c r="I28" s="101">
        <f t="shared" si="1"/>
        <v>0</v>
      </c>
      <c r="P28" s="7"/>
      <c r="Q28" s="5"/>
      <c r="R28" s="5"/>
      <c r="S28" s="8"/>
      <c r="T28" s="5"/>
      <c r="U28" s="5"/>
    </row>
    <row r="29" spans="2:21" ht="16.95" customHeight="1" thickBot="1" x14ac:dyDescent="0.35">
      <c r="B29" s="25"/>
      <c r="C29" s="3"/>
      <c r="D29" s="5"/>
      <c r="E29" s="238"/>
      <c r="F29" s="239"/>
      <c r="G29" s="240"/>
      <c r="H29" s="241"/>
      <c r="I29" s="242">
        <f t="shared" si="1"/>
        <v>0</v>
      </c>
      <c r="P29" s="7"/>
      <c r="Q29" s="5"/>
      <c r="R29" s="9"/>
      <c r="S29" s="8"/>
      <c r="T29" s="5"/>
      <c r="U29" s="5"/>
    </row>
    <row r="30" spans="2:21" ht="16.95" customHeight="1" thickBot="1" x14ac:dyDescent="0.35">
      <c r="B30" s="31" t="s">
        <v>18</v>
      </c>
      <c r="C30" s="45"/>
      <c r="D30" s="45"/>
      <c r="E30" s="184">
        <f>SUM(E28:E29)</f>
        <v>200000</v>
      </c>
      <c r="F30" s="185">
        <f>SUM(F28:F28)</f>
        <v>200000</v>
      </c>
      <c r="G30" s="186">
        <f>F30-E30</f>
        <v>0</v>
      </c>
      <c r="H30" s="236">
        <f>SUM(H28:H28)</f>
        <v>200000</v>
      </c>
      <c r="I30" s="263">
        <f t="shared" si="1"/>
        <v>0</v>
      </c>
      <c r="P30" s="7"/>
      <c r="Q30" s="5"/>
      <c r="R30" s="5"/>
      <c r="S30" s="8"/>
      <c r="T30" s="5"/>
      <c r="U30" s="5"/>
    </row>
    <row r="31" spans="2:21" ht="34.200000000000003" customHeight="1" x14ac:dyDescent="0.3">
      <c r="I31" s="205"/>
    </row>
    <row r="32" spans="2:21" ht="16.95" customHeight="1" x14ac:dyDescent="0.35">
      <c r="B32" s="14" t="s">
        <v>19</v>
      </c>
      <c r="C32" s="13"/>
      <c r="D32" s="13"/>
      <c r="I32" s="205"/>
    </row>
    <row r="33" spans="2:19" ht="16.95" customHeight="1" thickBot="1" x14ac:dyDescent="0.35">
      <c r="I33" s="205"/>
    </row>
    <row r="34" spans="2:19" ht="16.95" customHeight="1" thickBot="1" x14ac:dyDescent="0.35">
      <c r="B34" s="97" t="s">
        <v>1</v>
      </c>
      <c r="C34" s="98" t="s">
        <v>2</v>
      </c>
      <c r="D34" s="131" t="s">
        <v>3</v>
      </c>
      <c r="E34" s="137">
        <v>2020</v>
      </c>
      <c r="F34" s="132" t="s">
        <v>148</v>
      </c>
      <c r="G34" s="79" t="s">
        <v>149</v>
      </c>
      <c r="H34" s="210" t="s">
        <v>153</v>
      </c>
      <c r="I34" s="79" t="str">
        <f>I8</f>
        <v>rozdíl 22 vs 21</v>
      </c>
    </row>
    <row r="35" spans="2:19" ht="16.95" customHeight="1" x14ac:dyDescent="0.3">
      <c r="B35" s="22">
        <v>1032</v>
      </c>
      <c r="C35" s="23"/>
      <c r="D35" s="50" t="s">
        <v>20</v>
      </c>
      <c r="E35" s="53">
        <f>SUM(E36)</f>
        <v>10000</v>
      </c>
      <c r="F35" s="57">
        <f>SUM(F36)</f>
        <v>10000</v>
      </c>
      <c r="G35" s="57">
        <f>F35-E35</f>
        <v>0</v>
      </c>
      <c r="H35" s="212">
        <f>SUM(H36)</f>
        <v>10000</v>
      </c>
      <c r="I35" s="57">
        <f t="shared" si="1"/>
        <v>0</v>
      </c>
    </row>
    <row r="36" spans="2:19" ht="16.95" customHeight="1" x14ac:dyDescent="0.3">
      <c r="B36" s="102"/>
      <c r="C36" s="103"/>
      <c r="D36" s="104" t="s">
        <v>21</v>
      </c>
      <c r="E36" s="118">
        <v>10000</v>
      </c>
      <c r="F36" s="123">
        <v>10000</v>
      </c>
      <c r="G36" s="124"/>
      <c r="H36" s="213">
        <v>10000</v>
      </c>
      <c r="I36" s="259">
        <f t="shared" si="1"/>
        <v>0</v>
      </c>
      <c r="S36" s="11"/>
    </row>
    <row r="37" spans="2:19" ht="16.95" customHeight="1" x14ac:dyDescent="0.3">
      <c r="B37" s="24">
        <v>2212</v>
      </c>
      <c r="C37" s="36"/>
      <c r="D37" s="7" t="s">
        <v>22</v>
      </c>
      <c r="E37" s="55">
        <f t="shared" ref="E37" si="2">SUM(E38)</f>
        <v>0</v>
      </c>
      <c r="F37" s="55">
        <f>SUM(F38)</f>
        <v>0</v>
      </c>
      <c r="G37" s="57">
        <f>F37-E37</f>
        <v>0</v>
      </c>
      <c r="H37" s="214">
        <f>SUM(H38)</f>
        <v>0</v>
      </c>
      <c r="I37" s="61">
        <f t="shared" si="1"/>
        <v>0</v>
      </c>
    </row>
    <row r="38" spans="2:19" ht="16.95" customHeight="1" x14ac:dyDescent="0.3">
      <c r="B38" s="102"/>
      <c r="C38" s="105">
        <v>2324</v>
      </c>
      <c r="D38" s="104" t="s">
        <v>23</v>
      </c>
      <c r="E38" s="119">
        <v>0</v>
      </c>
      <c r="F38" s="119">
        <v>0</v>
      </c>
      <c r="G38" s="124"/>
      <c r="H38" s="215">
        <v>0</v>
      </c>
      <c r="I38" s="254">
        <f t="shared" si="1"/>
        <v>0</v>
      </c>
    </row>
    <row r="39" spans="2:19" ht="16.95" customHeight="1" x14ac:dyDescent="0.3">
      <c r="B39" s="24">
        <v>2310</v>
      </c>
      <c r="C39" s="36"/>
      <c r="D39" s="51" t="s">
        <v>24</v>
      </c>
      <c r="E39" s="57">
        <f>SUM(E40:E41)</f>
        <v>900000</v>
      </c>
      <c r="F39" s="61">
        <f>SUM(F40:F41)</f>
        <v>900000</v>
      </c>
      <c r="G39" s="57">
        <f>F39-E39</f>
        <v>0</v>
      </c>
      <c r="H39" s="216">
        <v>900000</v>
      </c>
      <c r="I39" s="61">
        <f t="shared" si="1"/>
        <v>0</v>
      </c>
    </row>
    <row r="40" spans="2:19" ht="16.95" customHeight="1" x14ac:dyDescent="0.3">
      <c r="B40" s="24"/>
      <c r="C40" s="36">
        <v>2111</v>
      </c>
      <c r="D40" s="5" t="s">
        <v>25</v>
      </c>
      <c r="E40" s="54">
        <v>900000</v>
      </c>
      <c r="F40" s="56">
        <v>900000</v>
      </c>
      <c r="G40" s="125"/>
      <c r="H40" s="217">
        <v>900000</v>
      </c>
      <c r="I40" s="253">
        <f t="shared" si="1"/>
        <v>0</v>
      </c>
    </row>
    <row r="41" spans="2:19" ht="16.95" customHeight="1" x14ac:dyDescent="0.3">
      <c r="B41" s="106"/>
      <c r="C41" s="105">
        <v>2324</v>
      </c>
      <c r="D41" s="107" t="s">
        <v>23</v>
      </c>
      <c r="E41" s="119">
        <v>0</v>
      </c>
      <c r="F41" s="119">
        <v>0</v>
      </c>
      <c r="G41" s="124"/>
      <c r="H41" s="215">
        <v>0</v>
      </c>
      <c r="I41" s="254">
        <f t="shared" si="1"/>
        <v>0</v>
      </c>
    </row>
    <row r="42" spans="2:19" ht="16.95" customHeight="1" x14ac:dyDescent="0.3">
      <c r="B42" s="24">
        <v>2321</v>
      </c>
      <c r="C42" s="36"/>
      <c r="D42" s="7" t="s">
        <v>26</v>
      </c>
      <c r="E42" s="57">
        <f>SUM(E43:E44)</f>
        <v>300000</v>
      </c>
      <c r="F42" s="61">
        <f>SUM(F43:F44)</f>
        <v>500000</v>
      </c>
      <c r="G42" s="57">
        <f>F42-E42</f>
        <v>200000</v>
      </c>
      <c r="H42" s="216">
        <f>SUM(H43:H44)</f>
        <v>500000</v>
      </c>
      <c r="I42" s="61">
        <f t="shared" si="1"/>
        <v>0</v>
      </c>
    </row>
    <row r="43" spans="2:19" ht="16.95" customHeight="1" x14ac:dyDescent="0.3">
      <c r="B43" s="24"/>
      <c r="C43" s="36">
        <v>2111</v>
      </c>
      <c r="D43" s="5" t="s">
        <v>27</v>
      </c>
      <c r="E43" s="54">
        <v>300000</v>
      </c>
      <c r="F43" s="62">
        <v>500000</v>
      </c>
      <c r="G43" s="125"/>
      <c r="H43" s="218">
        <v>500000</v>
      </c>
      <c r="I43" s="260">
        <f t="shared" si="1"/>
        <v>0</v>
      </c>
    </row>
    <row r="44" spans="2:19" ht="16.95" customHeight="1" x14ac:dyDescent="0.3">
      <c r="B44" s="106"/>
      <c r="C44" s="108">
        <v>2324</v>
      </c>
      <c r="D44" s="109" t="s">
        <v>23</v>
      </c>
      <c r="E44" s="119">
        <v>0</v>
      </c>
      <c r="F44" s="119">
        <v>0</v>
      </c>
      <c r="G44" s="124"/>
      <c r="H44" s="215">
        <v>0</v>
      </c>
      <c r="I44" s="254">
        <f t="shared" si="1"/>
        <v>0</v>
      </c>
    </row>
    <row r="45" spans="2:19" ht="16.95" customHeight="1" x14ac:dyDescent="0.3">
      <c r="B45" s="24">
        <v>2411</v>
      </c>
      <c r="C45" s="37"/>
      <c r="D45" s="52" t="s">
        <v>136</v>
      </c>
      <c r="E45" s="57">
        <f t="shared" ref="E45" si="3">SUM(E46)</f>
        <v>220000</v>
      </c>
      <c r="F45" s="55">
        <f>F46</f>
        <v>220000</v>
      </c>
      <c r="G45" s="57">
        <f>F45-E45</f>
        <v>0</v>
      </c>
      <c r="H45" s="214">
        <f>H46</f>
        <v>220000</v>
      </c>
      <c r="I45" s="61">
        <f t="shared" si="1"/>
        <v>0</v>
      </c>
    </row>
    <row r="46" spans="2:19" ht="16.95" customHeight="1" x14ac:dyDescent="0.3">
      <c r="B46" s="106"/>
      <c r="C46" s="108">
        <v>2111</v>
      </c>
      <c r="D46" s="109" t="s">
        <v>137</v>
      </c>
      <c r="E46" s="118">
        <v>220000</v>
      </c>
      <c r="F46" s="119">
        <v>220000</v>
      </c>
      <c r="G46" s="124"/>
      <c r="H46" s="215">
        <v>220000</v>
      </c>
      <c r="I46" s="254">
        <f t="shared" si="1"/>
        <v>0</v>
      </c>
    </row>
    <row r="47" spans="2:19" ht="16.95" customHeight="1" x14ac:dyDescent="0.3">
      <c r="B47" s="24">
        <v>3319</v>
      </c>
      <c r="C47" s="36"/>
      <c r="D47" s="7" t="s">
        <v>28</v>
      </c>
      <c r="E47" s="57">
        <f t="shared" ref="E47" si="4">SUM(E48)</f>
        <v>10000</v>
      </c>
      <c r="F47" s="55">
        <f>SUM(F48)</f>
        <v>0</v>
      </c>
      <c r="G47" s="57">
        <f>F47-E47</f>
        <v>-10000</v>
      </c>
      <c r="H47" s="214">
        <f>SUM(H48)</f>
        <v>0</v>
      </c>
      <c r="I47" s="61">
        <f t="shared" si="1"/>
        <v>0</v>
      </c>
    </row>
    <row r="48" spans="2:19" ht="16.95" customHeight="1" x14ac:dyDescent="0.3">
      <c r="B48" s="102"/>
      <c r="C48" s="105">
        <v>2111</v>
      </c>
      <c r="D48" s="104" t="s">
        <v>29</v>
      </c>
      <c r="E48" s="118">
        <v>10000</v>
      </c>
      <c r="F48" s="119">
        <v>0</v>
      </c>
      <c r="G48" s="124"/>
      <c r="H48" s="215">
        <v>0</v>
      </c>
      <c r="I48" s="254">
        <f t="shared" si="1"/>
        <v>0</v>
      </c>
    </row>
    <row r="49" spans="2:9" ht="16.95" customHeight="1" x14ac:dyDescent="0.3">
      <c r="B49" s="24">
        <v>3412</v>
      </c>
      <c r="C49" s="36"/>
      <c r="D49" s="7" t="s">
        <v>30</v>
      </c>
      <c r="E49" s="57">
        <f t="shared" ref="E49" si="5">SUM(E50)</f>
        <v>5000</v>
      </c>
      <c r="F49" s="55">
        <f>SUM(F50)</f>
        <v>0</v>
      </c>
      <c r="G49" s="57">
        <f>F49-E49</f>
        <v>-5000</v>
      </c>
      <c r="H49" s="214">
        <f>SUM(H50)</f>
        <v>0</v>
      </c>
      <c r="I49" s="61">
        <f t="shared" si="1"/>
        <v>0</v>
      </c>
    </row>
    <row r="50" spans="2:9" ht="16.95" customHeight="1" x14ac:dyDescent="0.3">
      <c r="B50" s="102"/>
      <c r="C50" s="105">
        <v>2132</v>
      </c>
      <c r="D50" s="104" t="s">
        <v>31</v>
      </c>
      <c r="E50" s="118">
        <v>5000</v>
      </c>
      <c r="F50" s="119">
        <v>0</v>
      </c>
      <c r="G50" s="124"/>
      <c r="H50" s="215">
        <v>0</v>
      </c>
      <c r="I50" s="254">
        <f t="shared" si="1"/>
        <v>0</v>
      </c>
    </row>
    <row r="51" spans="2:9" ht="16.95" customHeight="1" x14ac:dyDescent="0.3">
      <c r="B51" s="24">
        <v>3612</v>
      </c>
      <c r="C51" s="36"/>
      <c r="D51" s="7" t="s">
        <v>32</v>
      </c>
      <c r="E51" s="57">
        <f t="shared" ref="E51" si="6">SUM(E52)</f>
        <v>170000</v>
      </c>
      <c r="F51" s="55">
        <f>F52</f>
        <v>170000</v>
      </c>
      <c r="G51" s="57">
        <f>F51-E51</f>
        <v>0</v>
      </c>
      <c r="H51" s="214">
        <v>350000</v>
      </c>
      <c r="I51" s="61">
        <f t="shared" si="1"/>
        <v>180000</v>
      </c>
    </row>
    <row r="52" spans="2:9" ht="16.95" customHeight="1" x14ac:dyDescent="0.3">
      <c r="B52" s="102"/>
      <c r="C52" s="105">
        <v>2132</v>
      </c>
      <c r="D52" s="104" t="s">
        <v>33</v>
      </c>
      <c r="E52" s="118">
        <v>170000</v>
      </c>
      <c r="F52" s="119">
        <v>170000</v>
      </c>
      <c r="G52" s="124"/>
      <c r="H52" s="215">
        <v>350000</v>
      </c>
      <c r="I52" s="254">
        <f t="shared" si="1"/>
        <v>180000</v>
      </c>
    </row>
    <row r="53" spans="2:9" ht="16.95" customHeight="1" x14ac:dyDescent="0.3">
      <c r="B53" s="24">
        <v>3613</v>
      </c>
      <c r="C53" s="36"/>
      <c r="D53" s="7" t="s">
        <v>34</v>
      </c>
      <c r="E53" s="57">
        <f t="shared" ref="E53" si="7">SUM(E54)</f>
        <v>9000</v>
      </c>
      <c r="F53" s="55">
        <f>F54</f>
        <v>9000</v>
      </c>
      <c r="G53" s="57">
        <f>F53-E53</f>
        <v>0</v>
      </c>
      <c r="H53" s="214">
        <f>H54</f>
        <v>9000</v>
      </c>
      <c r="I53" s="61">
        <f t="shared" si="1"/>
        <v>0</v>
      </c>
    </row>
    <row r="54" spans="2:9" ht="16.95" customHeight="1" x14ac:dyDescent="0.3">
      <c r="B54" s="102"/>
      <c r="C54" s="105">
        <v>2132</v>
      </c>
      <c r="D54" s="104" t="s">
        <v>33</v>
      </c>
      <c r="E54" s="118">
        <v>9000</v>
      </c>
      <c r="F54" s="119">
        <v>9000</v>
      </c>
      <c r="G54" s="124"/>
      <c r="H54" s="215">
        <v>9000</v>
      </c>
      <c r="I54" s="254">
        <f t="shared" si="1"/>
        <v>0</v>
      </c>
    </row>
    <row r="55" spans="2:9" ht="16.95" customHeight="1" x14ac:dyDescent="0.3">
      <c r="B55" s="24">
        <v>3632</v>
      </c>
      <c r="C55" s="36"/>
      <c r="D55" s="7" t="s">
        <v>35</v>
      </c>
      <c r="E55" s="57">
        <f t="shared" ref="E55" si="8">SUM(E56)</f>
        <v>5000</v>
      </c>
      <c r="F55" s="55">
        <f>F56</f>
        <v>5000</v>
      </c>
      <c r="G55" s="57">
        <f>F55-E55</f>
        <v>0</v>
      </c>
      <c r="H55" s="214">
        <v>10000</v>
      </c>
      <c r="I55" s="61">
        <f t="shared" si="1"/>
        <v>5000</v>
      </c>
    </row>
    <row r="56" spans="2:9" ht="16.95" customHeight="1" x14ac:dyDescent="0.3">
      <c r="B56" s="102"/>
      <c r="C56" s="105">
        <v>2139</v>
      </c>
      <c r="D56" s="104" t="s">
        <v>36</v>
      </c>
      <c r="E56" s="118">
        <v>5000</v>
      </c>
      <c r="F56" s="119">
        <v>5000</v>
      </c>
      <c r="G56" s="124"/>
      <c r="H56" s="215"/>
      <c r="I56" s="254">
        <f t="shared" si="1"/>
        <v>-5000</v>
      </c>
    </row>
    <row r="57" spans="2:9" ht="16.95" customHeight="1" x14ac:dyDescent="0.3">
      <c r="B57" s="24">
        <v>3639</v>
      </c>
      <c r="C57" s="36"/>
      <c r="D57" s="7" t="s">
        <v>37</v>
      </c>
      <c r="E57" s="57">
        <f>SUM(E58:E61)</f>
        <v>6000</v>
      </c>
      <c r="F57" s="55">
        <f>SUM(F58:F61)</f>
        <v>395000</v>
      </c>
      <c r="G57" s="57">
        <f>F57-E57</f>
        <v>389000</v>
      </c>
      <c r="H57" s="214">
        <v>10000</v>
      </c>
      <c r="I57" s="61">
        <f t="shared" si="1"/>
        <v>-385000</v>
      </c>
    </row>
    <row r="58" spans="2:9" ht="16.95" customHeight="1" x14ac:dyDescent="0.3">
      <c r="B58" s="24"/>
      <c r="C58" s="36">
        <v>2111</v>
      </c>
      <c r="D58" s="5" t="s">
        <v>29</v>
      </c>
      <c r="E58" s="54">
        <v>5000</v>
      </c>
      <c r="F58" s="56">
        <v>5000</v>
      </c>
      <c r="G58" s="125"/>
      <c r="H58" s="217">
        <v>5000</v>
      </c>
      <c r="I58" s="253">
        <f t="shared" si="1"/>
        <v>0</v>
      </c>
    </row>
    <row r="59" spans="2:9" ht="16.95" customHeight="1" x14ac:dyDescent="0.3">
      <c r="B59" s="24"/>
      <c r="C59" s="36">
        <v>2119</v>
      </c>
      <c r="D59" s="5" t="s">
        <v>38</v>
      </c>
      <c r="E59" s="56">
        <v>0</v>
      </c>
      <c r="F59" s="56">
        <v>0</v>
      </c>
      <c r="G59" s="125"/>
      <c r="H59" s="217">
        <v>0</v>
      </c>
      <c r="I59" s="253">
        <f t="shared" si="1"/>
        <v>0</v>
      </c>
    </row>
    <row r="60" spans="2:9" ht="16.95" customHeight="1" x14ac:dyDescent="0.3">
      <c r="B60" s="24"/>
      <c r="C60" s="36">
        <v>2131</v>
      </c>
      <c r="D60" s="5" t="s">
        <v>39</v>
      </c>
      <c r="E60" s="54">
        <v>1000</v>
      </c>
      <c r="F60" s="56">
        <v>0</v>
      </c>
      <c r="G60" s="125"/>
      <c r="H60" s="217">
        <v>5000</v>
      </c>
      <c r="I60" s="253">
        <f t="shared" si="1"/>
        <v>5000</v>
      </c>
    </row>
    <row r="61" spans="2:9" ht="16.95" customHeight="1" x14ac:dyDescent="0.3">
      <c r="B61" s="102"/>
      <c r="C61" s="105">
        <v>3111</v>
      </c>
      <c r="D61" s="104" t="s">
        <v>40</v>
      </c>
      <c r="E61" s="119">
        <v>0</v>
      </c>
      <c r="F61" s="119">
        <v>390000</v>
      </c>
      <c r="G61" s="124"/>
      <c r="H61" s="215"/>
      <c r="I61" s="254">
        <f t="shared" si="1"/>
        <v>-390000</v>
      </c>
    </row>
    <row r="62" spans="2:9" ht="16.95" customHeight="1" x14ac:dyDescent="0.3">
      <c r="B62" s="134">
        <v>3722</v>
      </c>
      <c r="C62" s="84">
        <v>2111</v>
      </c>
      <c r="D62" s="115" t="s">
        <v>41</v>
      </c>
      <c r="E62" s="120">
        <v>25000</v>
      </c>
      <c r="F62" s="122">
        <v>25000</v>
      </c>
      <c r="G62" s="120">
        <f>F62-E62</f>
        <v>0</v>
      </c>
      <c r="H62" s="219">
        <v>25000</v>
      </c>
      <c r="I62" s="151">
        <f t="shared" si="1"/>
        <v>0</v>
      </c>
    </row>
    <row r="63" spans="2:9" ht="16.95" customHeight="1" x14ac:dyDescent="0.3">
      <c r="B63" s="134">
        <v>3723</v>
      </c>
      <c r="C63" s="84">
        <v>2111</v>
      </c>
      <c r="D63" s="115" t="s">
        <v>42</v>
      </c>
      <c r="E63" s="120">
        <v>1000</v>
      </c>
      <c r="F63" s="122">
        <v>0</v>
      </c>
      <c r="G63" s="120">
        <f>F63-E63</f>
        <v>-1000</v>
      </c>
      <c r="H63" s="219">
        <v>0</v>
      </c>
      <c r="I63" s="151">
        <f t="shared" si="1"/>
        <v>0</v>
      </c>
    </row>
    <row r="64" spans="2:9" ht="16.95" customHeight="1" x14ac:dyDescent="0.3">
      <c r="B64" s="134">
        <v>3724</v>
      </c>
      <c r="C64" s="84">
        <v>2111</v>
      </c>
      <c r="D64" s="116" t="s">
        <v>43</v>
      </c>
      <c r="E64" s="121">
        <v>0</v>
      </c>
      <c r="F64" s="122">
        <v>0</v>
      </c>
      <c r="G64" s="120">
        <f>F64-E64</f>
        <v>0</v>
      </c>
      <c r="H64" s="219">
        <v>0</v>
      </c>
      <c r="I64" s="151">
        <f t="shared" si="1"/>
        <v>0</v>
      </c>
    </row>
    <row r="65" spans="2:15" ht="16.95" customHeight="1" x14ac:dyDescent="0.3">
      <c r="B65" s="134">
        <v>3725</v>
      </c>
      <c r="C65" s="84">
        <v>2324</v>
      </c>
      <c r="D65" s="116" t="s">
        <v>44</v>
      </c>
      <c r="E65" s="120">
        <v>90000</v>
      </c>
      <c r="F65" s="122">
        <v>90000</v>
      </c>
      <c r="G65" s="120">
        <f>F65-E65</f>
        <v>0</v>
      </c>
      <c r="H65" s="219">
        <v>80000</v>
      </c>
      <c r="I65" s="151">
        <f t="shared" si="1"/>
        <v>-10000</v>
      </c>
    </row>
    <row r="66" spans="2:15" ht="16.95" customHeight="1" x14ac:dyDescent="0.3">
      <c r="B66" s="24"/>
      <c r="C66" s="36"/>
      <c r="D66" s="5"/>
      <c r="E66" s="59"/>
      <c r="F66" s="63"/>
      <c r="G66" s="125"/>
      <c r="H66" s="220"/>
      <c r="I66" s="261">
        <f t="shared" si="1"/>
        <v>0</v>
      </c>
    </row>
    <row r="67" spans="2:15" ht="16.95" customHeight="1" x14ac:dyDescent="0.3">
      <c r="B67" s="134">
        <v>6171</v>
      </c>
      <c r="C67" s="84">
        <v>2111</v>
      </c>
      <c r="D67" s="117" t="s">
        <v>45</v>
      </c>
      <c r="E67" s="122">
        <v>0</v>
      </c>
      <c r="F67" s="122">
        <v>0</v>
      </c>
      <c r="G67" s="120">
        <f>F67-E67</f>
        <v>0</v>
      </c>
      <c r="H67" s="219">
        <v>0</v>
      </c>
      <c r="I67" s="151">
        <f t="shared" si="1"/>
        <v>0</v>
      </c>
    </row>
    <row r="68" spans="2:15" ht="16.95" customHeight="1" x14ac:dyDescent="0.3">
      <c r="B68" s="134">
        <v>6310</v>
      </c>
      <c r="C68" s="84">
        <v>2141</v>
      </c>
      <c r="D68" s="117" t="s">
        <v>46</v>
      </c>
      <c r="E68" s="122">
        <v>0</v>
      </c>
      <c r="F68" s="122">
        <v>500</v>
      </c>
      <c r="G68" s="120">
        <f>F68-E68</f>
        <v>500</v>
      </c>
      <c r="H68" s="219">
        <v>500</v>
      </c>
      <c r="I68" s="151">
        <f t="shared" si="1"/>
        <v>0</v>
      </c>
    </row>
    <row r="69" spans="2:15" ht="16.95" customHeight="1" thickBot="1" x14ac:dyDescent="0.35">
      <c r="B69" s="24"/>
      <c r="C69" s="36"/>
      <c r="D69" s="5"/>
      <c r="E69" s="54"/>
      <c r="F69" s="56"/>
      <c r="G69" s="125"/>
      <c r="H69" s="217"/>
      <c r="I69" s="253">
        <f t="shared" si="1"/>
        <v>0</v>
      </c>
    </row>
    <row r="70" spans="2:15" ht="16.95" customHeight="1" thickBot="1" x14ac:dyDescent="0.35">
      <c r="B70" s="31" t="s">
        <v>47</v>
      </c>
      <c r="C70" s="45"/>
      <c r="D70" s="45"/>
      <c r="E70" s="89">
        <f>E35+E37+E39+E42+E45+E47+E49+E51+E53+E55+E57+E62+E63+E64+E65+E67+E68</f>
        <v>1751000</v>
      </c>
      <c r="F70" s="93">
        <f>F35+F37+F39+F42+F45+F47+F49+F51+F53+F55+F57+F62+F63+F64+F65+F67+F68</f>
        <v>2324500</v>
      </c>
      <c r="G70" s="126">
        <f>F70-E70</f>
        <v>573500</v>
      </c>
      <c r="H70" s="209">
        <f>H35+H37+H39+H42+H45+H47+H49+H51+H53+H55+H57+H62+H63+H64+H65+H67+H68</f>
        <v>2114500</v>
      </c>
      <c r="I70" s="255">
        <f t="shared" si="1"/>
        <v>-210000</v>
      </c>
    </row>
    <row r="71" spans="2:15" ht="16.95" customHeight="1" thickBot="1" x14ac:dyDescent="0.35">
      <c r="E71" s="38"/>
      <c r="G71" s="47"/>
      <c r="I71" s="95">
        <f t="shared" si="1"/>
        <v>0</v>
      </c>
    </row>
    <row r="72" spans="2:15" ht="16.95" customHeight="1" thickBot="1" x14ac:dyDescent="0.35">
      <c r="B72" s="65" t="s">
        <v>48</v>
      </c>
      <c r="C72" s="110"/>
      <c r="D72" s="110"/>
      <c r="E72" s="111">
        <f>SUM(E22+E30+E70)</f>
        <v>16666000</v>
      </c>
      <c r="F72" s="112">
        <f>SUM(F22+F30+F70)</f>
        <v>15968500</v>
      </c>
      <c r="G72" s="113">
        <f>F72-E72</f>
        <v>-697500</v>
      </c>
      <c r="H72" s="221">
        <f>SUM(H22+H30+H70)</f>
        <v>17723500</v>
      </c>
      <c r="I72" s="262">
        <f t="shared" si="1"/>
        <v>1755000</v>
      </c>
    </row>
    <row r="73" spans="2:15" ht="16.95" customHeight="1" x14ac:dyDescent="0.3">
      <c r="I73" s="205"/>
      <c r="M73" s="11"/>
      <c r="O73" s="12"/>
    </row>
    <row r="74" spans="2:15" ht="32.4" customHeight="1" x14ac:dyDescent="0.3">
      <c r="D74" s="35"/>
      <c r="I74" s="205"/>
      <c r="M74" s="12"/>
    </row>
    <row r="75" spans="2:15" ht="21" x14ac:dyDescent="0.4">
      <c r="C75" s="133" t="s">
        <v>151</v>
      </c>
      <c r="E75" s="43"/>
      <c r="G75" s="48"/>
      <c r="I75" s="205"/>
    </row>
    <row r="76" spans="2:15" ht="16.95" customHeight="1" thickBot="1" x14ac:dyDescent="0.45">
      <c r="C76" s="1"/>
      <c r="D76" s="2"/>
      <c r="E76" s="43"/>
      <c r="I76" s="205"/>
    </row>
    <row r="77" spans="2:15" ht="16.95" customHeight="1" thickBot="1" x14ac:dyDescent="0.35">
      <c r="B77" s="97" t="s">
        <v>1</v>
      </c>
      <c r="C77" s="98" t="s">
        <v>2</v>
      </c>
      <c r="D77" s="131" t="s">
        <v>3</v>
      </c>
      <c r="E77" s="137">
        <v>2020</v>
      </c>
      <c r="F77" s="132" t="s">
        <v>148</v>
      </c>
      <c r="G77" s="79" t="s">
        <v>149</v>
      </c>
      <c r="H77" s="210" t="s">
        <v>153</v>
      </c>
      <c r="I77" s="79" t="str">
        <f>I8</f>
        <v>rozdíl 22 vs 21</v>
      </c>
    </row>
    <row r="78" spans="2:15" ht="16.95" customHeight="1" x14ac:dyDescent="0.3">
      <c r="B78" s="26">
        <v>1032</v>
      </c>
      <c r="C78" s="23"/>
      <c r="D78" s="50" t="s">
        <v>20</v>
      </c>
      <c r="E78" s="53">
        <f>SUM(E79:E82)</f>
        <v>50000</v>
      </c>
      <c r="F78" s="57">
        <f>SUM(F79:F82)</f>
        <v>20000</v>
      </c>
      <c r="G78" s="42">
        <f>F78-E78</f>
        <v>-30000</v>
      </c>
      <c r="H78" s="212">
        <f>SUM(H79:H82)</f>
        <v>10000</v>
      </c>
      <c r="I78" s="57">
        <f t="shared" ref="I74:I137" si="9">H78-F78</f>
        <v>-10000</v>
      </c>
    </row>
    <row r="79" spans="2:15" ht="16.95" customHeight="1" x14ac:dyDescent="0.3">
      <c r="B79" s="27"/>
      <c r="C79" s="3">
        <v>5021</v>
      </c>
      <c r="D79" s="5" t="s">
        <v>49</v>
      </c>
      <c r="E79" s="54">
        <v>10000</v>
      </c>
      <c r="F79" s="56">
        <v>0</v>
      </c>
      <c r="G79" s="77"/>
      <c r="H79" s="217">
        <v>0</v>
      </c>
      <c r="I79" s="253">
        <f t="shared" si="9"/>
        <v>0</v>
      </c>
    </row>
    <row r="80" spans="2:15" ht="16.95" customHeight="1" x14ac:dyDescent="0.3">
      <c r="B80" s="27"/>
      <c r="C80" s="3">
        <v>5139</v>
      </c>
      <c r="D80" s="5" t="s">
        <v>50</v>
      </c>
      <c r="E80" s="54">
        <v>20000</v>
      </c>
      <c r="F80" s="56">
        <v>10000</v>
      </c>
      <c r="G80" s="77"/>
      <c r="H80" s="217">
        <v>10000</v>
      </c>
      <c r="I80" s="253">
        <f t="shared" si="9"/>
        <v>0</v>
      </c>
    </row>
    <row r="81" spans="2:9" ht="16.95" customHeight="1" x14ac:dyDescent="0.3">
      <c r="B81" s="27"/>
      <c r="C81" s="3">
        <v>5156</v>
      </c>
      <c r="D81" s="9" t="s">
        <v>51</v>
      </c>
      <c r="E81" s="56">
        <v>0</v>
      </c>
      <c r="F81" s="56">
        <v>0</v>
      </c>
      <c r="G81" s="77"/>
      <c r="H81" s="217">
        <v>0</v>
      </c>
      <c r="I81" s="253">
        <f t="shared" si="9"/>
        <v>0</v>
      </c>
    </row>
    <row r="82" spans="2:9" ht="16.95" customHeight="1" x14ac:dyDescent="0.3">
      <c r="B82" s="135"/>
      <c r="C82" s="103">
        <v>5169</v>
      </c>
      <c r="D82" s="104" t="s">
        <v>52</v>
      </c>
      <c r="E82" s="118">
        <v>20000</v>
      </c>
      <c r="F82" s="119">
        <v>10000</v>
      </c>
      <c r="G82" s="130"/>
      <c r="H82" s="215"/>
      <c r="I82" s="254">
        <f t="shared" si="9"/>
        <v>-10000</v>
      </c>
    </row>
    <row r="83" spans="2:9" ht="16.95" customHeight="1" x14ac:dyDescent="0.3">
      <c r="B83" s="27">
        <v>2212</v>
      </c>
      <c r="C83" s="3"/>
      <c r="D83" s="7" t="s">
        <v>22</v>
      </c>
      <c r="E83" s="57">
        <f>SUM(E84:E87)</f>
        <v>500000</v>
      </c>
      <c r="F83" s="57">
        <f>SUM(F84:F87)</f>
        <v>50000</v>
      </c>
      <c r="G83" s="42">
        <f>F83-E83</f>
        <v>-450000</v>
      </c>
      <c r="H83" s="212">
        <f>SUM(H84:H87)</f>
        <v>300000</v>
      </c>
      <c r="I83" s="57">
        <f t="shared" si="9"/>
        <v>250000</v>
      </c>
    </row>
    <row r="84" spans="2:9" ht="16.95" customHeight="1" x14ac:dyDescent="0.3">
      <c r="B84" s="27"/>
      <c r="C84" s="3">
        <v>5139</v>
      </c>
      <c r="D84" s="5" t="s">
        <v>53</v>
      </c>
      <c r="E84" s="56">
        <v>0</v>
      </c>
      <c r="F84" s="56">
        <v>0</v>
      </c>
      <c r="G84" s="77"/>
      <c r="H84" s="217">
        <v>0</v>
      </c>
      <c r="I84" s="253">
        <f t="shared" si="9"/>
        <v>0</v>
      </c>
    </row>
    <row r="85" spans="2:9" ht="16.95" customHeight="1" x14ac:dyDescent="0.3">
      <c r="B85" s="27"/>
      <c r="C85" s="3">
        <v>5169</v>
      </c>
      <c r="D85" s="5" t="s">
        <v>54</v>
      </c>
      <c r="E85" s="54">
        <v>100000</v>
      </c>
      <c r="F85" s="56">
        <v>0</v>
      </c>
      <c r="G85" s="77"/>
      <c r="H85" s="217">
        <v>0</v>
      </c>
      <c r="I85" s="253">
        <f t="shared" si="9"/>
        <v>0</v>
      </c>
    </row>
    <row r="86" spans="2:9" ht="16.95" customHeight="1" x14ac:dyDescent="0.3">
      <c r="B86" s="27"/>
      <c r="C86" s="3">
        <v>5171</v>
      </c>
      <c r="D86" s="5" t="s">
        <v>55</v>
      </c>
      <c r="E86" s="54">
        <v>100000</v>
      </c>
      <c r="F86" s="56">
        <v>50000</v>
      </c>
      <c r="G86" s="77"/>
      <c r="H86" s="217">
        <v>300000</v>
      </c>
      <c r="I86" s="253">
        <f t="shared" si="9"/>
        <v>250000</v>
      </c>
    </row>
    <row r="87" spans="2:9" ht="16.95" customHeight="1" x14ac:dyDescent="0.3">
      <c r="B87" s="135"/>
      <c r="C87" s="136">
        <v>6121</v>
      </c>
      <c r="D87" s="138" t="s">
        <v>56</v>
      </c>
      <c r="E87" s="118">
        <v>300000</v>
      </c>
      <c r="F87" s="119">
        <v>0</v>
      </c>
      <c r="G87" s="130"/>
      <c r="H87" s="215">
        <v>0</v>
      </c>
      <c r="I87" s="254">
        <f t="shared" si="9"/>
        <v>0</v>
      </c>
    </row>
    <row r="88" spans="2:9" ht="16.95" customHeight="1" x14ac:dyDescent="0.3">
      <c r="B88" s="27">
        <v>2219</v>
      </c>
      <c r="C88" s="3"/>
      <c r="D88" s="7" t="s">
        <v>57</v>
      </c>
      <c r="E88" s="57">
        <f>SUM(E89:E90)</f>
        <v>0</v>
      </c>
      <c r="F88" s="55">
        <v>1000000</v>
      </c>
      <c r="G88" s="42">
        <f>F88-E88</f>
        <v>1000000</v>
      </c>
      <c r="H88" s="214">
        <v>6000000</v>
      </c>
      <c r="I88" s="61">
        <f t="shared" si="9"/>
        <v>5000000</v>
      </c>
    </row>
    <row r="89" spans="2:9" ht="16.95" customHeight="1" x14ac:dyDescent="0.3">
      <c r="B89" s="27"/>
      <c r="C89" s="3">
        <v>5139</v>
      </c>
      <c r="D89" s="5" t="s">
        <v>53</v>
      </c>
      <c r="E89" s="56">
        <v>0</v>
      </c>
      <c r="F89" s="147"/>
      <c r="G89" s="77"/>
      <c r="H89" s="222"/>
      <c r="I89" s="251">
        <f t="shared" si="9"/>
        <v>0</v>
      </c>
    </row>
    <row r="90" spans="2:9" ht="16.95" customHeight="1" x14ac:dyDescent="0.3">
      <c r="B90" s="135"/>
      <c r="C90" s="103">
        <v>5171</v>
      </c>
      <c r="D90" s="104" t="s">
        <v>55</v>
      </c>
      <c r="E90" s="119">
        <v>0</v>
      </c>
      <c r="F90" s="148"/>
      <c r="G90" s="130"/>
      <c r="H90" s="223"/>
      <c r="I90" s="252">
        <f t="shared" si="9"/>
        <v>0</v>
      </c>
    </row>
    <row r="91" spans="2:9" ht="16.95" customHeight="1" x14ac:dyDescent="0.3">
      <c r="B91" s="27">
        <v>2310</v>
      </c>
      <c r="C91" s="3"/>
      <c r="D91" s="7" t="s">
        <v>24</v>
      </c>
      <c r="E91" s="57">
        <f>SUM(E92:E99)</f>
        <v>600000</v>
      </c>
      <c r="F91" s="55">
        <f>SUM(F92:F99)</f>
        <v>750000</v>
      </c>
      <c r="G91" s="42">
        <f>F91-E91</f>
        <v>150000</v>
      </c>
      <c r="H91" s="214">
        <f>SUM(H92:H99)</f>
        <v>1140000</v>
      </c>
      <c r="I91" s="61">
        <f t="shared" si="9"/>
        <v>390000</v>
      </c>
    </row>
    <row r="92" spans="2:9" ht="16.95" customHeight="1" x14ac:dyDescent="0.3">
      <c r="B92" s="27"/>
      <c r="C92" s="3">
        <v>5139</v>
      </c>
      <c r="D92" s="5" t="s">
        <v>53</v>
      </c>
      <c r="E92" s="54">
        <v>5000</v>
      </c>
      <c r="F92" s="56">
        <v>12000</v>
      </c>
      <c r="G92" s="77"/>
      <c r="H92" s="217">
        <v>12000</v>
      </c>
      <c r="I92" s="253">
        <f t="shared" si="9"/>
        <v>0</v>
      </c>
    </row>
    <row r="93" spans="2:9" ht="16.95" customHeight="1" x14ac:dyDescent="0.3">
      <c r="B93" s="27"/>
      <c r="C93" s="3">
        <v>5154</v>
      </c>
      <c r="D93" s="5" t="s">
        <v>58</v>
      </c>
      <c r="E93" s="54">
        <v>175000</v>
      </c>
      <c r="F93" s="56">
        <v>220000</v>
      </c>
      <c r="G93" s="77"/>
      <c r="H93" s="217">
        <v>470000</v>
      </c>
      <c r="I93" s="253">
        <f t="shared" si="9"/>
        <v>250000</v>
      </c>
    </row>
    <row r="94" spans="2:9" ht="16.95" customHeight="1" x14ac:dyDescent="0.3">
      <c r="B94" s="27"/>
      <c r="C94" s="3">
        <v>5164</v>
      </c>
      <c r="D94" s="5" t="s">
        <v>59</v>
      </c>
      <c r="E94" s="54">
        <v>5000</v>
      </c>
      <c r="F94" s="56">
        <v>0</v>
      </c>
      <c r="G94" s="77"/>
      <c r="H94" s="217">
        <v>0</v>
      </c>
      <c r="I94" s="253">
        <f t="shared" si="9"/>
        <v>0</v>
      </c>
    </row>
    <row r="95" spans="2:9" ht="16.95" customHeight="1" x14ac:dyDescent="0.3">
      <c r="B95" s="27"/>
      <c r="C95" s="3">
        <v>5166</v>
      </c>
      <c r="D95" s="5" t="s">
        <v>60</v>
      </c>
      <c r="E95" s="54">
        <v>30000</v>
      </c>
      <c r="F95" s="56">
        <v>160000</v>
      </c>
      <c r="G95" s="77"/>
      <c r="H95" s="217">
        <v>160000</v>
      </c>
      <c r="I95" s="253">
        <f t="shared" si="9"/>
        <v>0</v>
      </c>
    </row>
    <row r="96" spans="2:9" ht="16.95" customHeight="1" x14ac:dyDescent="0.3">
      <c r="B96" s="27"/>
      <c r="C96" s="3">
        <v>5169</v>
      </c>
      <c r="D96" s="5" t="s">
        <v>61</v>
      </c>
      <c r="E96" s="54">
        <v>10000</v>
      </c>
      <c r="F96" s="56">
        <v>130000</v>
      </c>
      <c r="G96" s="77"/>
      <c r="H96" s="217">
        <v>150000</v>
      </c>
      <c r="I96" s="253">
        <f t="shared" si="9"/>
        <v>20000</v>
      </c>
    </row>
    <row r="97" spans="2:9" ht="16.95" customHeight="1" x14ac:dyDescent="0.3">
      <c r="B97" s="27"/>
      <c r="C97" s="3">
        <v>5171</v>
      </c>
      <c r="D97" s="5" t="s">
        <v>55</v>
      </c>
      <c r="E97" s="54">
        <v>175000</v>
      </c>
      <c r="F97" s="56">
        <v>0</v>
      </c>
      <c r="G97" s="77"/>
      <c r="H97" s="217">
        <v>120000</v>
      </c>
      <c r="I97" s="253">
        <f t="shared" si="9"/>
        <v>120000</v>
      </c>
    </row>
    <row r="98" spans="2:9" ht="16.95" customHeight="1" x14ac:dyDescent="0.3">
      <c r="B98" s="27"/>
      <c r="C98" s="3">
        <v>5362</v>
      </c>
      <c r="D98" s="5" t="s">
        <v>62</v>
      </c>
      <c r="E98" s="54">
        <v>100000</v>
      </c>
      <c r="F98" s="56">
        <v>170000</v>
      </c>
      <c r="G98" s="77"/>
      <c r="H98" s="217">
        <v>170000</v>
      </c>
      <c r="I98" s="253">
        <f t="shared" si="9"/>
        <v>0</v>
      </c>
    </row>
    <row r="99" spans="2:9" ht="16.95" customHeight="1" x14ac:dyDescent="0.3">
      <c r="B99" s="135"/>
      <c r="C99" s="103">
        <v>6121</v>
      </c>
      <c r="D99" s="104" t="s">
        <v>63</v>
      </c>
      <c r="E99" s="118">
        <v>100000</v>
      </c>
      <c r="F99" s="119">
        <v>58000</v>
      </c>
      <c r="G99" s="130"/>
      <c r="H99" s="215">
        <v>58000</v>
      </c>
      <c r="I99" s="254">
        <f t="shared" si="9"/>
        <v>0</v>
      </c>
    </row>
    <row r="100" spans="2:9" ht="16.95" customHeight="1" x14ac:dyDescent="0.3">
      <c r="B100" s="27">
        <v>2321</v>
      </c>
      <c r="C100" s="3"/>
      <c r="D100" s="7" t="s">
        <v>64</v>
      </c>
      <c r="E100" s="57">
        <f>SUM(E101:E108)</f>
        <v>600000</v>
      </c>
      <c r="F100" s="55">
        <f>SUM(F101:F108)</f>
        <v>600000</v>
      </c>
      <c r="G100" s="42">
        <f>F100-E100</f>
        <v>0</v>
      </c>
      <c r="H100" s="214">
        <f>SUM(H101:H108)</f>
        <v>935000</v>
      </c>
      <c r="I100" s="61">
        <f t="shared" si="9"/>
        <v>335000</v>
      </c>
    </row>
    <row r="101" spans="2:9" ht="16.95" customHeight="1" x14ac:dyDescent="0.3">
      <c r="B101" s="27"/>
      <c r="C101" s="3">
        <v>5021</v>
      </c>
      <c r="D101" s="5" t="s">
        <v>155</v>
      </c>
      <c r="E101" s="54"/>
      <c r="F101" s="56">
        <v>60000</v>
      </c>
      <c r="G101" s="77"/>
      <c r="H101" s="217">
        <v>75000</v>
      </c>
      <c r="I101" s="253">
        <f t="shared" si="9"/>
        <v>15000</v>
      </c>
    </row>
    <row r="102" spans="2:9" ht="16.95" customHeight="1" x14ac:dyDescent="0.3">
      <c r="B102" s="27"/>
      <c r="C102" s="3">
        <v>5139</v>
      </c>
      <c r="D102" s="5" t="s">
        <v>53</v>
      </c>
      <c r="E102" s="54"/>
      <c r="F102" s="56">
        <v>0</v>
      </c>
      <c r="G102" s="77"/>
      <c r="H102" s="217">
        <v>0</v>
      </c>
      <c r="I102" s="253">
        <f t="shared" si="9"/>
        <v>0</v>
      </c>
    </row>
    <row r="103" spans="2:9" ht="16.95" customHeight="1" x14ac:dyDescent="0.3">
      <c r="B103" s="27"/>
      <c r="C103" s="3">
        <v>5141</v>
      </c>
      <c r="D103" s="5" t="s">
        <v>138</v>
      </c>
      <c r="E103" s="54"/>
      <c r="F103" s="56">
        <v>39000</v>
      </c>
      <c r="G103" s="77"/>
      <c r="H103" s="217"/>
      <c r="I103" s="253">
        <f t="shared" si="9"/>
        <v>-39000</v>
      </c>
    </row>
    <row r="104" spans="2:9" ht="16.95" customHeight="1" x14ac:dyDescent="0.3">
      <c r="B104" s="27"/>
      <c r="C104" s="6">
        <v>5154</v>
      </c>
      <c r="D104" s="10" t="s">
        <v>66</v>
      </c>
      <c r="E104" s="54">
        <v>100000</v>
      </c>
      <c r="F104" s="56">
        <v>200000</v>
      </c>
      <c r="G104" s="77"/>
      <c r="H104" s="217">
        <v>350000</v>
      </c>
      <c r="I104" s="253">
        <f t="shared" si="9"/>
        <v>150000</v>
      </c>
    </row>
    <row r="105" spans="2:9" ht="16.95" customHeight="1" x14ac:dyDescent="0.3">
      <c r="B105" s="27"/>
      <c r="C105" s="3">
        <v>5166</v>
      </c>
      <c r="D105" s="5" t="s">
        <v>68</v>
      </c>
      <c r="E105" s="54"/>
      <c r="F105" s="56">
        <v>0</v>
      </c>
      <c r="G105" s="77"/>
      <c r="H105" s="217">
        <v>70000</v>
      </c>
      <c r="I105" s="253">
        <f t="shared" si="9"/>
        <v>70000</v>
      </c>
    </row>
    <row r="106" spans="2:9" ht="16.95" customHeight="1" x14ac:dyDescent="0.3">
      <c r="B106" s="27"/>
      <c r="C106" s="3">
        <v>5169</v>
      </c>
      <c r="D106" s="5" t="s">
        <v>61</v>
      </c>
      <c r="E106" s="54">
        <v>150000</v>
      </c>
      <c r="F106" s="56">
        <v>101000</v>
      </c>
      <c r="G106" s="77"/>
      <c r="H106" s="217">
        <v>390000</v>
      </c>
      <c r="I106" s="253">
        <f t="shared" si="9"/>
        <v>289000</v>
      </c>
    </row>
    <row r="107" spans="2:9" ht="16.95" customHeight="1" x14ac:dyDescent="0.3">
      <c r="B107" s="27"/>
      <c r="C107" s="3">
        <v>5171</v>
      </c>
      <c r="D107" s="5" t="s">
        <v>69</v>
      </c>
      <c r="E107" s="54">
        <v>300000</v>
      </c>
      <c r="F107" s="56">
        <v>200000</v>
      </c>
      <c r="G107" s="77"/>
      <c r="H107" s="217">
        <v>50000</v>
      </c>
      <c r="I107" s="253">
        <f t="shared" si="9"/>
        <v>-150000</v>
      </c>
    </row>
    <row r="108" spans="2:9" ht="16.95" customHeight="1" x14ac:dyDescent="0.3">
      <c r="B108" s="135"/>
      <c r="C108" s="103">
        <v>6121</v>
      </c>
      <c r="D108" s="104" t="s">
        <v>67</v>
      </c>
      <c r="E108" s="118">
        <v>50000</v>
      </c>
      <c r="F108" s="119">
        <v>0</v>
      </c>
      <c r="G108" s="130"/>
      <c r="H108" s="215">
        <v>0</v>
      </c>
      <c r="I108" s="254">
        <f t="shared" si="9"/>
        <v>0</v>
      </c>
    </row>
    <row r="109" spans="2:9" ht="16.95" customHeight="1" x14ac:dyDescent="0.3">
      <c r="B109" s="27">
        <v>2411</v>
      </c>
      <c r="C109" s="4"/>
      <c r="D109" s="7" t="s">
        <v>136</v>
      </c>
      <c r="E109" s="57">
        <f>SUM(E110:E116)</f>
        <v>310000</v>
      </c>
      <c r="F109" s="55">
        <f>SUM(F110:F116)</f>
        <v>310000</v>
      </c>
      <c r="G109" s="42">
        <f>F109-E109</f>
        <v>0</v>
      </c>
      <c r="H109" s="214">
        <f>SUM(H110:H116)</f>
        <v>335000</v>
      </c>
      <c r="I109" s="61">
        <f t="shared" si="9"/>
        <v>25000</v>
      </c>
    </row>
    <row r="110" spans="2:9" ht="16.95" customHeight="1" x14ac:dyDescent="0.3">
      <c r="B110" s="27"/>
      <c r="C110" s="3">
        <v>5011</v>
      </c>
      <c r="D110" s="5" t="s">
        <v>139</v>
      </c>
      <c r="E110" s="54">
        <v>180000</v>
      </c>
      <c r="F110" s="56">
        <v>180000</v>
      </c>
      <c r="G110" s="77"/>
      <c r="H110" s="217">
        <v>220000</v>
      </c>
      <c r="I110" s="253">
        <f t="shared" si="9"/>
        <v>40000</v>
      </c>
    </row>
    <row r="111" spans="2:9" ht="16.95" customHeight="1" x14ac:dyDescent="0.3">
      <c r="B111" s="28"/>
      <c r="C111" s="6">
        <v>5031</v>
      </c>
      <c r="D111" s="5" t="s">
        <v>140</v>
      </c>
      <c r="E111" s="54">
        <v>42000</v>
      </c>
      <c r="F111" s="56">
        <v>42000</v>
      </c>
      <c r="G111" s="77"/>
      <c r="H111" s="217">
        <v>50000</v>
      </c>
      <c r="I111" s="253">
        <f t="shared" si="9"/>
        <v>8000</v>
      </c>
    </row>
    <row r="112" spans="2:9" ht="16.95" customHeight="1" x14ac:dyDescent="0.3">
      <c r="B112" s="28"/>
      <c r="C112" s="10">
        <v>5032</v>
      </c>
      <c r="D112" s="10" t="s">
        <v>141</v>
      </c>
      <c r="E112" s="54">
        <v>17000</v>
      </c>
      <c r="F112" s="56">
        <v>17000</v>
      </c>
      <c r="G112" s="77"/>
      <c r="H112" s="217">
        <v>17000</v>
      </c>
      <c r="I112" s="253">
        <f t="shared" si="9"/>
        <v>0</v>
      </c>
    </row>
    <row r="113" spans="2:9" ht="16.95" customHeight="1" x14ac:dyDescent="0.3">
      <c r="B113" s="28"/>
      <c r="C113" s="10">
        <v>5137</v>
      </c>
      <c r="D113" s="139" t="s">
        <v>120</v>
      </c>
      <c r="E113" s="54">
        <v>30000</v>
      </c>
      <c r="F113" s="56">
        <v>30000</v>
      </c>
      <c r="G113" s="77"/>
      <c r="H113" s="217"/>
      <c r="I113" s="253">
        <f t="shared" si="9"/>
        <v>-30000</v>
      </c>
    </row>
    <row r="114" spans="2:9" ht="16.95" customHeight="1" x14ac:dyDescent="0.3">
      <c r="B114" s="28"/>
      <c r="C114" s="10">
        <v>5154</v>
      </c>
      <c r="D114" s="139" t="s">
        <v>142</v>
      </c>
      <c r="E114" s="54">
        <v>25000</v>
      </c>
      <c r="F114" s="56">
        <v>25000</v>
      </c>
      <c r="G114" s="77"/>
      <c r="H114" s="217">
        <v>30000</v>
      </c>
      <c r="I114" s="253">
        <f t="shared" si="9"/>
        <v>5000</v>
      </c>
    </row>
    <row r="115" spans="2:9" ht="16.95" customHeight="1" x14ac:dyDescent="0.3">
      <c r="B115" s="28"/>
      <c r="C115" s="10">
        <v>5162</v>
      </c>
      <c r="D115" s="139" t="s">
        <v>143</v>
      </c>
      <c r="E115" s="54">
        <v>8000</v>
      </c>
      <c r="F115" s="56">
        <v>8000</v>
      </c>
      <c r="G115" s="77"/>
      <c r="H115" s="217">
        <v>8000</v>
      </c>
      <c r="I115" s="253">
        <f t="shared" si="9"/>
        <v>0</v>
      </c>
    </row>
    <row r="116" spans="2:9" ht="16.95" customHeight="1" thickBot="1" x14ac:dyDescent="0.35">
      <c r="B116" s="28"/>
      <c r="C116" s="10">
        <v>5169</v>
      </c>
      <c r="D116" s="139" t="s">
        <v>52</v>
      </c>
      <c r="E116" s="54">
        <v>8000</v>
      </c>
      <c r="F116" s="56">
        <v>8000</v>
      </c>
      <c r="G116" s="77"/>
      <c r="H116" s="217">
        <v>10000</v>
      </c>
      <c r="I116" s="253">
        <f t="shared" si="9"/>
        <v>2000</v>
      </c>
    </row>
    <row r="117" spans="2:9" ht="16.95" customHeight="1" thickBot="1" x14ac:dyDescent="0.35">
      <c r="B117" s="34" t="s">
        <v>70</v>
      </c>
      <c r="C117" s="32"/>
      <c r="D117" s="32"/>
      <c r="E117" s="140">
        <f>SUM(E78,E83,E91,E100,E109)</f>
        <v>2060000</v>
      </c>
      <c r="F117" s="140">
        <f>SUM(F78,F83,F88,F91,F100,F109)</f>
        <v>2730000</v>
      </c>
      <c r="G117" s="41">
        <f>F117-E117</f>
        <v>670000</v>
      </c>
      <c r="H117" s="224">
        <f>SUM(H78,H83,H88,H91,H100,H109)</f>
        <v>8720000</v>
      </c>
      <c r="I117" s="200">
        <f t="shared" si="9"/>
        <v>5990000</v>
      </c>
    </row>
    <row r="118" spans="2:9" ht="16.95" customHeight="1" x14ac:dyDescent="0.3">
      <c r="I118" s="205"/>
    </row>
    <row r="119" spans="2:9" ht="21" customHeight="1" thickBot="1" x14ac:dyDescent="0.35">
      <c r="I119" s="205"/>
    </row>
    <row r="120" spans="2:9" ht="16.95" customHeight="1" thickBot="1" x14ac:dyDescent="0.35">
      <c r="B120" s="97" t="s">
        <v>1</v>
      </c>
      <c r="C120" s="98" t="s">
        <v>2</v>
      </c>
      <c r="D120" s="131" t="s">
        <v>3</v>
      </c>
      <c r="E120" s="137">
        <v>2020</v>
      </c>
      <c r="F120" s="132" t="s">
        <v>148</v>
      </c>
      <c r="G120" s="132" t="s">
        <v>149</v>
      </c>
      <c r="H120" s="210" t="s">
        <v>153</v>
      </c>
      <c r="I120" s="79" t="str">
        <f>I8</f>
        <v>rozdíl 22 vs 21</v>
      </c>
    </row>
    <row r="121" spans="2:9" ht="16.95" customHeight="1" x14ac:dyDescent="0.3">
      <c r="B121" s="27">
        <v>3113</v>
      </c>
      <c r="C121" s="3"/>
      <c r="D121" s="7" t="s">
        <v>71</v>
      </c>
      <c r="E121" s="57">
        <f>SUM(E122:E124)</f>
        <v>1002000</v>
      </c>
      <c r="F121" s="61">
        <f>SUM(F122:F124)</f>
        <v>2700000</v>
      </c>
      <c r="G121" s="57">
        <f>F121-E121</f>
        <v>1698000</v>
      </c>
      <c r="H121" s="216">
        <f>SUM(H122:H124)</f>
        <v>1500000</v>
      </c>
      <c r="I121" s="61">
        <f t="shared" si="9"/>
        <v>-1200000</v>
      </c>
    </row>
    <row r="122" spans="2:9" ht="16.95" customHeight="1" x14ac:dyDescent="0.3">
      <c r="B122" s="27"/>
      <c r="C122" s="3">
        <v>5194</v>
      </c>
      <c r="D122" s="5" t="s">
        <v>72</v>
      </c>
      <c r="E122" s="54">
        <v>2000</v>
      </c>
      <c r="F122" s="56"/>
      <c r="G122" s="125"/>
      <c r="H122" s="217"/>
      <c r="I122" s="253">
        <f t="shared" si="9"/>
        <v>0</v>
      </c>
    </row>
    <row r="123" spans="2:9" ht="16.95" customHeight="1" x14ac:dyDescent="0.3">
      <c r="B123" s="28"/>
      <c r="C123" s="6">
        <v>5331</v>
      </c>
      <c r="D123" s="5" t="s">
        <v>73</v>
      </c>
      <c r="E123" s="54">
        <v>1000000</v>
      </c>
      <c r="F123" s="56">
        <v>1100000</v>
      </c>
      <c r="G123" s="125"/>
      <c r="H123" s="217">
        <v>1200000</v>
      </c>
      <c r="I123" s="253">
        <f t="shared" si="9"/>
        <v>100000</v>
      </c>
    </row>
    <row r="124" spans="2:9" ht="16.95" customHeight="1" x14ac:dyDescent="0.3">
      <c r="B124" s="135"/>
      <c r="C124" s="103">
        <v>6121</v>
      </c>
      <c r="D124" s="141" t="s">
        <v>74</v>
      </c>
      <c r="E124" s="142"/>
      <c r="F124" s="119">
        <v>1600000</v>
      </c>
      <c r="G124" s="124"/>
      <c r="H124" s="215">
        <v>300000</v>
      </c>
      <c r="I124" s="254">
        <f t="shared" si="9"/>
        <v>-1300000</v>
      </c>
    </row>
    <row r="125" spans="2:9" ht="16.95" customHeight="1" x14ac:dyDescent="0.3">
      <c r="B125" s="27">
        <v>3314</v>
      </c>
      <c r="C125" s="3"/>
      <c r="D125" s="7" t="s">
        <v>75</v>
      </c>
      <c r="E125" s="57">
        <f>SUM(E126:E127)</f>
        <v>38000</v>
      </c>
      <c r="F125" s="61">
        <v>38000</v>
      </c>
      <c r="G125" s="57">
        <f>F125-E125</f>
        <v>0</v>
      </c>
      <c r="H125" s="216">
        <v>25000</v>
      </c>
      <c r="I125" s="61">
        <f t="shared" si="9"/>
        <v>-13000</v>
      </c>
    </row>
    <row r="126" spans="2:9" ht="16.95" customHeight="1" x14ac:dyDescent="0.3">
      <c r="B126" s="27"/>
      <c r="C126" s="3">
        <v>5021</v>
      </c>
      <c r="D126" s="5" t="s">
        <v>65</v>
      </c>
      <c r="E126" s="54">
        <v>20000</v>
      </c>
      <c r="F126" s="147"/>
      <c r="G126" s="125"/>
      <c r="H126" s="222">
        <v>20000</v>
      </c>
      <c r="I126" s="251">
        <f t="shared" si="9"/>
        <v>20000</v>
      </c>
    </row>
    <row r="127" spans="2:9" ht="16.95" customHeight="1" x14ac:dyDescent="0.3">
      <c r="B127" s="135"/>
      <c r="C127" s="103">
        <v>5136</v>
      </c>
      <c r="D127" s="104" t="s">
        <v>76</v>
      </c>
      <c r="E127" s="118">
        <v>18000</v>
      </c>
      <c r="F127" s="148"/>
      <c r="G127" s="124"/>
      <c r="H127" s="223">
        <v>5000</v>
      </c>
      <c r="I127" s="252">
        <f t="shared" si="9"/>
        <v>5000</v>
      </c>
    </row>
    <row r="128" spans="2:9" ht="16.95" customHeight="1" x14ac:dyDescent="0.3">
      <c r="B128" s="27">
        <v>3319</v>
      </c>
      <c r="C128" s="3"/>
      <c r="D128" s="7" t="s">
        <v>77</v>
      </c>
      <c r="E128" s="57">
        <f>SUM(E129:E135)</f>
        <v>400000</v>
      </c>
      <c r="F128" s="149">
        <v>300000</v>
      </c>
      <c r="G128" s="57">
        <f>F128-E128</f>
        <v>-100000</v>
      </c>
      <c r="H128" s="225">
        <f>SUM(H129:H135)</f>
        <v>185000</v>
      </c>
      <c r="I128" s="149">
        <f t="shared" si="9"/>
        <v>-115000</v>
      </c>
    </row>
    <row r="129" spans="2:9" ht="16.95" customHeight="1" x14ac:dyDescent="0.3">
      <c r="B129" s="27"/>
      <c r="C129" s="3">
        <v>5021</v>
      </c>
      <c r="D129" s="5" t="s">
        <v>78</v>
      </c>
      <c r="E129" s="54">
        <v>50000</v>
      </c>
      <c r="F129" s="147">
        <v>50000</v>
      </c>
      <c r="G129" s="125"/>
      <c r="H129" s="222">
        <v>50000</v>
      </c>
      <c r="I129" s="251">
        <f t="shared" si="9"/>
        <v>0</v>
      </c>
    </row>
    <row r="130" spans="2:9" ht="16.95" customHeight="1" x14ac:dyDescent="0.3">
      <c r="B130" s="27"/>
      <c r="C130" s="3">
        <v>5139</v>
      </c>
      <c r="D130" s="5" t="s">
        <v>53</v>
      </c>
      <c r="E130" s="54">
        <v>45000</v>
      </c>
      <c r="F130" s="147">
        <v>45000</v>
      </c>
      <c r="G130" s="125"/>
      <c r="H130" s="222">
        <v>30000</v>
      </c>
      <c r="I130" s="251">
        <f t="shared" si="9"/>
        <v>-15000</v>
      </c>
    </row>
    <row r="131" spans="2:9" ht="16.95" customHeight="1" x14ac:dyDescent="0.3">
      <c r="B131" s="27"/>
      <c r="C131" s="3">
        <v>5153</v>
      </c>
      <c r="D131" s="5" t="s">
        <v>79</v>
      </c>
      <c r="E131" s="54">
        <v>100000</v>
      </c>
      <c r="F131" s="147">
        <v>50000</v>
      </c>
      <c r="G131" s="125">
        <v>-50000</v>
      </c>
      <c r="H131" s="222">
        <v>50000</v>
      </c>
      <c r="I131" s="251">
        <f t="shared" si="9"/>
        <v>0</v>
      </c>
    </row>
    <row r="132" spans="2:9" ht="16.95" customHeight="1" x14ac:dyDescent="0.3">
      <c r="B132" s="27"/>
      <c r="C132" s="3">
        <v>5154</v>
      </c>
      <c r="D132" s="5" t="s">
        <v>58</v>
      </c>
      <c r="E132" s="54">
        <v>100000</v>
      </c>
      <c r="F132" s="147">
        <v>50000</v>
      </c>
      <c r="G132" s="125">
        <v>-50000</v>
      </c>
      <c r="H132" s="222">
        <v>50000</v>
      </c>
      <c r="I132" s="251">
        <f t="shared" si="9"/>
        <v>0</v>
      </c>
    </row>
    <row r="133" spans="2:9" ht="16.95" customHeight="1" x14ac:dyDescent="0.3">
      <c r="B133" s="27"/>
      <c r="C133" s="3">
        <v>5162</v>
      </c>
      <c r="D133" s="5" t="s">
        <v>80</v>
      </c>
      <c r="E133" s="54">
        <v>5000</v>
      </c>
      <c r="F133" s="147">
        <v>5000</v>
      </c>
      <c r="G133" s="125"/>
      <c r="H133" s="222">
        <v>5000</v>
      </c>
      <c r="I133" s="251">
        <f t="shared" si="9"/>
        <v>0</v>
      </c>
    </row>
    <row r="134" spans="2:9" ht="16.95" customHeight="1" x14ac:dyDescent="0.3">
      <c r="B134" s="27"/>
      <c r="C134" s="3">
        <v>5169</v>
      </c>
      <c r="D134" s="5" t="s">
        <v>61</v>
      </c>
      <c r="E134" s="54">
        <v>50000</v>
      </c>
      <c r="F134" s="147">
        <v>50000</v>
      </c>
      <c r="G134" s="125"/>
      <c r="H134" s="222"/>
      <c r="I134" s="251">
        <f t="shared" si="9"/>
        <v>-50000</v>
      </c>
    </row>
    <row r="135" spans="2:9" ht="16.95" customHeight="1" x14ac:dyDescent="0.3">
      <c r="B135" s="135"/>
      <c r="C135" s="103">
        <v>5171</v>
      </c>
      <c r="D135" s="104" t="s">
        <v>55</v>
      </c>
      <c r="E135" s="118">
        <v>50000</v>
      </c>
      <c r="F135" s="148">
        <v>50000</v>
      </c>
      <c r="G135" s="124"/>
      <c r="H135" s="223"/>
      <c r="I135" s="252">
        <f t="shared" si="9"/>
        <v>-50000</v>
      </c>
    </row>
    <row r="136" spans="2:9" ht="16.95" customHeight="1" x14ac:dyDescent="0.3">
      <c r="B136" s="27">
        <v>3399</v>
      </c>
      <c r="C136" s="3"/>
      <c r="D136" s="7" t="s">
        <v>81</v>
      </c>
      <c r="E136" s="57">
        <f>SUM(E137:E142)</f>
        <v>90000</v>
      </c>
      <c r="F136" s="149">
        <v>80000</v>
      </c>
      <c r="G136" s="57">
        <f>F136-E136</f>
        <v>-10000</v>
      </c>
      <c r="H136" s="225">
        <f>SUM(H137:H142)</f>
        <v>90000</v>
      </c>
      <c r="I136" s="149">
        <f t="shared" si="9"/>
        <v>10000</v>
      </c>
    </row>
    <row r="137" spans="2:9" ht="16.95" customHeight="1" x14ac:dyDescent="0.3">
      <c r="B137" s="27"/>
      <c r="C137" s="3">
        <v>5021</v>
      </c>
      <c r="D137" s="5" t="s">
        <v>78</v>
      </c>
      <c r="E137" s="54">
        <v>10000</v>
      </c>
      <c r="F137" s="147">
        <v>10000</v>
      </c>
      <c r="G137" s="125"/>
      <c r="H137" s="222">
        <v>5000</v>
      </c>
      <c r="I137" s="251">
        <f t="shared" si="9"/>
        <v>-5000</v>
      </c>
    </row>
    <row r="138" spans="2:9" ht="16.95" customHeight="1" x14ac:dyDescent="0.3">
      <c r="B138" s="27"/>
      <c r="C138" s="3">
        <v>5139</v>
      </c>
      <c r="D138" s="5" t="s">
        <v>53</v>
      </c>
      <c r="E138" s="54">
        <v>10000</v>
      </c>
      <c r="F138" s="147">
        <v>10000</v>
      </c>
      <c r="G138" s="125"/>
      <c r="H138" s="222">
        <v>10000</v>
      </c>
      <c r="I138" s="251">
        <f t="shared" ref="I138:I201" si="10">H138-F138</f>
        <v>0</v>
      </c>
    </row>
    <row r="139" spans="2:9" ht="16.95" customHeight="1" x14ac:dyDescent="0.3">
      <c r="B139" s="27"/>
      <c r="C139" s="3">
        <v>5175</v>
      </c>
      <c r="D139" s="5" t="s">
        <v>82</v>
      </c>
      <c r="E139" s="54">
        <v>10000</v>
      </c>
      <c r="F139" s="147">
        <v>10000</v>
      </c>
      <c r="G139" s="125"/>
      <c r="H139" s="222">
        <v>10000</v>
      </c>
      <c r="I139" s="251">
        <f t="shared" si="10"/>
        <v>0</v>
      </c>
    </row>
    <row r="140" spans="2:9" ht="16.95" customHeight="1" x14ac:dyDescent="0.3">
      <c r="B140" s="27"/>
      <c r="C140" s="3">
        <v>5169</v>
      </c>
      <c r="D140" s="5" t="s">
        <v>61</v>
      </c>
      <c r="E140" s="54">
        <v>30000</v>
      </c>
      <c r="F140" s="147">
        <v>20000</v>
      </c>
      <c r="G140" s="125">
        <v>-10000</v>
      </c>
      <c r="H140" s="222">
        <v>20000</v>
      </c>
      <c r="I140" s="251">
        <f t="shared" si="10"/>
        <v>0</v>
      </c>
    </row>
    <row r="141" spans="2:9" ht="16.95" customHeight="1" x14ac:dyDescent="0.3">
      <c r="B141" s="27"/>
      <c r="C141" s="3">
        <v>5194</v>
      </c>
      <c r="D141" s="5" t="s">
        <v>83</v>
      </c>
      <c r="E141" s="54">
        <v>15000</v>
      </c>
      <c r="F141" s="147">
        <v>15000</v>
      </c>
      <c r="G141" s="125"/>
      <c r="H141" s="222">
        <v>15000</v>
      </c>
      <c r="I141" s="251">
        <f t="shared" si="10"/>
        <v>0</v>
      </c>
    </row>
    <row r="142" spans="2:9" ht="16.95" customHeight="1" x14ac:dyDescent="0.3">
      <c r="B142" s="135"/>
      <c r="C142" s="103">
        <v>5492</v>
      </c>
      <c r="D142" s="104" t="s">
        <v>84</v>
      </c>
      <c r="E142" s="118">
        <v>15000</v>
      </c>
      <c r="F142" s="148">
        <v>15000</v>
      </c>
      <c r="G142" s="124"/>
      <c r="H142" s="223">
        <v>30000</v>
      </c>
      <c r="I142" s="252">
        <f t="shared" si="10"/>
        <v>15000</v>
      </c>
    </row>
    <row r="143" spans="2:9" ht="16.95" customHeight="1" x14ac:dyDescent="0.3">
      <c r="B143" s="27">
        <v>3412</v>
      </c>
      <c r="C143" s="3"/>
      <c r="D143" s="7" t="s">
        <v>85</v>
      </c>
      <c r="E143" s="57">
        <f>SUM(E144:E146)</f>
        <v>8018000</v>
      </c>
      <c r="F143" s="149">
        <v>13000000</v>
      </c>
      <c r="G143" s="57">
        <f>F143-E143</f>
        <v>4982000</v>
      </c>
      <c r="H143" s="225">
        <f>SUM(H144:H146)</f>
        <v>19000000</v>
      </c>
      <c r="I143" s="149">
        <f t="shared" si="10"/>
        <v>6000000</v>
      </c>
    </row>
    <row r="144" spans="2:9" ht="16.95" customHeight="1" x14ac:dyDescent="0.3">
      <c r="B144" s="27"/>
      <c r="C144" s="3">
        <v>5145</v>
      </c>
      <c r="D144" s="5" t="s">
        <v>58</v>
      </c>
      <c r="E144" s="54">
        <v>20000</v>
      </c>
      <c r="F144" s="147">
        <v>20000</v>
      </c>
      <c r="G144" s="125"/>
      <c r="H144" s="222">
        <v>20000</v>
      </c>
      <c r="I144" s="251">
        <f t="shared" si="10"/>
        <v>0</v>
      </c>
    </row>
    <row r="145" spans="2:9" ht="16.95" customHeight="1" x14ac:dyDescent="0.3">
      <c r="B145" s="27"/>
      <c r="C145" s="3">
        <v>5169</v>
      </c>
      <c r="D145" s="5" t="s">
        <v>61</v>
      </c>
      <c r="E145" s="54">
        <v>10000</v>
      </c>
      <c r="F145" s="147">
        <v>10000</v>
      </c>
      <c r="G145" s="125"/>
      <c r="H145" s="222">
        <v>10000</v>
      </c>
      <c r="I145" s="251">
        <f t="shared" si="10"/>
        <v>0</v>
      </c>
    </row>
    <row r="146" spans="2:9" ht="16.95" customHeight="1" x14ac:dyDescent="0.3">
      <c r="B146" s="135"/>
      <c r="C146" s="103">
        <v>6121</v>
      </c>
      <c r="D146" s="104" t="s">
        <v>144</v>
      </c>
      <c r="E146" s="118">
        <v>7988000</v>
      </c>
      <c r="F146" s="148">
        <v>12970000</v>
      </c>
      <c r="G146" s="124">
        <v>4982000</v>
      </c>
      <c r="H146" s="223">
        <v>18970000</v>
      </c>
      <c r="I146" s="252">
        <f t="shared" si="10"/>
        <v>6000000</v>
      </c>
    </row>
    <row r="147" spans="2:9" ht="16.95" customHeight="1" x14ac:dyDescent="0.3">
      <c r="B147" s="27">
        <v>3419</v>
      </c>
      <c r="C147" s="3"/>
      <c r="D147" s="7" t="s">
        <v>86</v>
      </c>
      <c r="E147" s="57">
        <f>SUM(E148)</f>
        <v>10000</v>
      </c>
      <c r="F147" s="149">
        <v>10000</v>
      </c>
      <c r="G147" s="57">
        <f>F147-E147</f>
        <v>0</v>
      </c>
      <c r="H147" s="225">
        <v>10000</v>
      </c>
      <c r="I147" s="149">
        <f t="shared" si="10"/>
        <v>0</v>
      </c>
    </row>
    <row r="148" spans="2:9" ht="16.95" customHeight="1" x14ac:dyDescent="0.3">
      <c r="B148" s="135"/>
      <c r="C148" s="103">
        <v>5222</v>
      </c>
      <c r="D148" s="104" t="s">
        <v>87</v>
      </c>
      <c r="E148" s="118">
        <v>10000</v>
      </c>
      <c r="F148" s="148"/>
      <c r="G148" s="124"/>
      <c r="H148" s="223"/>
      <c r="I148" s="252">
        <f t="shared" si="10"/>
        <v>0</v>
      </c>
    </row>
    <row r="149" spans="2:9" ht="16.95" customHeight="1" x14ac:dyDescent="0.3">
      <c r="B149" s="27">
        <v>3612</v>
      </c>
      <c r="C149" s="3"/>
      <c r="D149" s="7" t="s">
        <v>32</v>
      </c>
      <c r="E149" s="57">
        <f>SUM(E150:E154)</f>
        <v>2124000</v>
      </c>
      <c r="F149" s="57">
        <f>SUM(F150:F154)</f>
        <v>100000</v>
      </c>
      <c r="G149" s="57">
        <f>F149-E149</f>
        <v>-2024000</v>
      </c>
      <c r="H149" s="212">
        <f>SUM(H150:H154)</f>
        <v>100000</v>
      </c>
      <c r="I149" s="57">
        <f t="shared" si="10"/>
        <v>0</v>
      </c>
    </row>
    <row r="150" spans="2:9" ht="16.95" customHeight="1" x14ac:dyDescent="0.3">
      <c r="B150" s="27"/>
      <c r="C150" s="3">
        <v>5139</v>
      </c>
      <c r="D150" s="5" t="s">
        <v>53</v>
      </c>
      <c r="E150" s="54"/>
      <c r="F150" s="56"/>
      <c r="G150" s="125"/>
      <c r="H150" s="217"/>
      <c r="I150" s="253">
        <f t="shared" si="10"/>
        <v>0</v>
      </c>
    </row>
    <row r="151" spans="2:9" ht="16.95" customHeight="1" x14ac:dyDescent="0.3">
      <c r="B151" s="27"/>
      <c r="C151" s="3">
        <v>5154</v>
      </c>
      <c r="D151" s="5" t="s">
        <v>58</v>
      </c>
      <c r="E151" s="54">
        <v>4000</v>
      </c>
      <c r="F151" s="56">
        <v>0</v>
      </c>
      <c r="G151" s="125">
        <v>-4000</v>
      </c>
      <c r="H151" s="217">
        <v>2000</v>
      </c>
      <c r="I151" s="253">
        <f t="shared" si="10"/>
        <v>2000</v>
      </c>
    </row>
    <row r="152" spans="2:9" ht="16.95" customHeight="1" x14ac:dyDescent="0.3">
      <c r="B152" s="27"/>
      <c r="C152" s="3">
        <v>5169</v>
      </c>
      <c r="D152" s="5" t="s">
        <v>61</v>
      </c>
      <c r="E152" s="54">
        <v>20000</v>
      </c>
      <c r="F152" s="56">
        <v>50000</v>
      </c>
      <c r="G152" s="125">
        <v>30000</v>
      </c>
      <c r="H152" s="217">
        <v>48000</v>
      </c>
      <c r="I152" s="253">
        <f t="shared" si="10"/>
        <v>-2000</v>
      </c>
    </row>
    <row r="153" spans="2:9" ht="16.95" customHeight="1" x14ac:dyDescent="0.3">
      <c r="B153" s="27"/>
      <c r="C153" s="3">
        <v>5171</v>
      </c>
      <c r="D153" s="5" t="s">
        <v>55</v>
      </c>
      <c r="E153" s="54">
        <v>100000</v>
      </c>
      <c r="F153" s="56">
        <v>50000</v>
      </c>
      <c r="G153" s="125">
        <v>50000</v>
      </c>
      <c r="H153" s="217">
        <v>50000</v>
      </c>
      <c r="I153" s="253">
        <f t="shared" si="10"/>
        <v>0</v>
      </c>
    </row>
    <row r="154" spans="2:9" ht="16.95" customHeight="1" x14ac:dyDescent="0.3">
      <c r="B154" s="135"/>
      <c r="C154" s="103">
        <v>6121</v>
      </c>
      <c r="D154" s="104" t="s">
        <v>88</v>
      </c>
      <c r="E154" s="118">
        <v>2000000</v>
      </c>
      <c r="F154" s="119">
        <v>0</v>
      </c>
      <c r="G154" s="124">
        <v>-2024000</v>
      </c>
      <c r="H154" s="215">
        <v>0</v>
      </c>
      <c r="I154" s="254">
        <f t="shared" si="10"/>
        <v>0</v>
      </c>
    </row>
    <row r="155" spans="2:9" ht="16.95" customHeight="1" x14ac:dyDescent="0.3">
      <c r="B155" s="27">
        <v>3613</v>
      </c>
      <c r="C155" s="3"/>
      <c r="D155" s="7" t="s">
        <v>34</v>
      </c>
      <c r="E155" s="57">
        <v>2000</v>
      </c>
      <c r="F155" s="143">
        <v>2000</v>
      </c>
      <c r="G155" s="57">
        <f>F155-E155</f>
        <v>0</v>
      </c>
      <c r="H155" s="226">
        <v>2000</v>
      </c>
      <c r="I155" s="143">
        <f t="shared" si="10"/>
        <v>0</v>
      </c>
    </row>
    <row r="156" spans="2:9" ht="16.95" customHeight="1" x14ac:dyDescent="0.3">
      <c r="B156" s="135"/>
      <c r="C156" s="103">
        <v>5171</v>
      </c>
      <c r="D156" s="104" t="s">
        <v>55</v>
      </c>
      <c r="E156" s="118"/>
      <c r="F156" s="119"/>
      <c r="G156" s="124"/>
      <c r="H156" s="215"/>
      <c r="I156" s="254">
        <f t="shared" si="10"/>
        <v>0</v>
      </c>
    </row>
    <row r="157" spans="2:9" ht="16.95" customHeight="1" x14ac:dyDescent="0.3">
      <c r="B157" s="27">
        <v>3631</v>
      </c>
      <c r="C157" s="3"/>
      <c r="D157" s="7" t="s">
        <v>89</v>
      </c>
      <c r="E157" s="57">
        <f>SUM(E158:E162)</f>
        <v>400000</v>
      </c>
      <c r="F157" s="57">
        <f>SUM(F158:F162)</f>
        <v>300000</v>
      </c>
      <c r="G157" s="57">
        <f>F157-E157</f>
        <v>-100000</v>
      </c>
      <c r="H157" s="212">
        <f>SUM(H158:H162)</f>
        <v>350000</v>
      </c>
      <c r="I157" s="57">
        <f t="shared" si="10"/>
        <v>50000</v>
      </c>
    </row>
    <row r="158" spans="2:9" ht="16.95" customHeight="1" x14ac:dyDescent="0.3">
      <c r="B158" s="27"/>
      <c r="C158" s="3">
        <v>5139</v>
      </c>
      <c r="D158" s="9" t="s">
        <v>90</v>
      </c>
      <c r="E158" s="58">
        <v>20000</v>
      </c>
      <c r="F158" s="56">
        <v>0</v>
      </c>
      <c r="G158" s="125">
        <v>-20000</v>
      </c>
      <c r="H158" s="217">
        <v>0</v>
      </c>
      <c r="I158" s="253">
        <f t="shared" si="10"/>
        <v>0</v>
      </c>
    </row>
    <row r="159" spans="2:9" ht="16.95" customHeight="1" x14ac:dyDescent="0.3">
      <c r="B159" s="27"/>
      <c r="C159" s="3">
        <v>5154</v>
      </c>
      <c r="D159" s="5" t="s">
        <v>58</v>
      </c>
      <c r="E159" s="54">
        <v>170000</v>
      </c>
      <c r="F159" s="56">
        <v>200000</v>
      </c>
      <c r="G159" s="125">
        <v>30000</v>
      </c>
      <c r="H159" s="217">
        <v>250000</v>
      </c>
      <c r="I159" s="253">
        <f t="shared" si="10"/>
        <v>50000</v>
      </c>
    </row>
    <row r="160" spans="2:9" ht="16.95" customHeight="1" x14ac:dyDescent="0.3">
      <c r="B160" s="27"/>
      <c r="C160" s="6">
        <v>5169</v>
      </c>
      <c r="D160" s="5" t="s">
        <v>61</v>
      </c>
      <c r="E160" s="54">
        <v>50000</v>
      </c>
      <c r="F160" s="56">
        <v>0</v>
      </c>
      <c r="G160" s="125">
        <v>-50000</v>
      </c>
      <c r="H160" s="217">
        <v>0</v>
      </c>
      <c r="I160" s="253">
        <f t="shared" si="10"/>
        <v>0</v>
      </c>
    </row>
    <row r="161" spans="2:9" ht="16.95" customHeight="1" x14ac:dyDescent="0.3">
      <c r="B161" s="27"/>
      <c r="C161" s="6">
        <v>5171</v>
      </c>
      <c r="D161" s="5" t="s">
        <v>55</v>
      </c>
      <c r="E161" s="54">
        <v>100000</v>
      </c>
      <c r="F161" s="56">
        <v>100000</v>
      </c>
      <c r="G161" s="125"/>
      <c r="H161" s="217">
        <v>100000</v>
      </c>
      <c r="I161" s="253">
        <f t="shared" si="10"/>
        <v>0</v>
      </c>
    </row>
    <row r="162" spans="2:9" ht="16.95" customHeight="1" thickBot="1" x14ac:dyDescent="0.35">
      <c r="B162" s="30"/>
      <c r="C162" s="29">
        <v>6121</v>
      </c>
      <c r="D162" s="21" t="s">
        <v>56</v>
      </c>
      <c r="E162" s="60">
        <v>60000</v>
      </c>
      <c r="F162" s="64">
        <v>0</v>
      </c>
      <c r="G162" s="146">
        <v>-60000</v>
      </c>
      <c r="H162" s="227">
        <v>0</v>
      </c>
      <c r="I162" s="258">
        <f t="shared" si="10"/>
        <v>0</v>
      </c>
    </row>
    <row r="163" spans="2:9" ht="16.95" customHeight="1" thickBot="1" x14ac:dyDescent="0.35">
      <c r="B163" s="31" t="s">
        <v>70</v>
      </c>
      <c r="C163" s="32"/>
      <c r="D163" s="32"/>
      <c r="E163" s="140">
        <f>E121+E125+E128+E136+E143+E147+E149+E155+E157</f>
        <v>12084000</v>
      </c>
      <c r="F163" s="140">
        <f>F121+F125+F128+F136+F143+F147+F149+F155+F157</f>
        <v>16530000</v>
      </c>
      <c r="G163" s="144">
        <f>G121+G125+G128+G136+G143+G147+G149+G155+G157</f>
        <v>4446000</v>
      </c>
      <c r="H163" s="224">
        <f>H121+H125+H128+H136+H143+H147+H149+H155+H157</f>
        <v>21262000</v>
      </c>
      <c r="I163" s="200">
        <f t="shared" si="10"/>
        <v>4732000</v>
      </c>
    </row>
    <row r="164" spans="2:9" ht="16.95" customHeight="1" x14ac:dyDescent="0.3">
      <c r="G164" s="47"/>
      <c r="I164" s="205"/>
    </row>
    <row r="165" spans="2:9" ht="24.6" customHeight="1" thickBot="1" x14ac:dyDescent="0.45">
      <c r="C165" s="1"/>
      <c r="D165" s="2"/>
      <c r="E165" s="43"/>
      <c r="G165" s="47"/>
      <c r="I165" s="205"/>
    </row>
    <row r="166" spans="2:9" ht="16.95" customHeight="1" thickBot="1" x14ac:dyDescent="0.35">
      <c r="B166" s="97" t="s">
        <v>1</v>
      </c>
      <c r="C166" s="98" t="s">
        <v>2</v>
      </c>
      <c r="D166" s="131" t="s">
        <v>3</v>
      </c>
      <c r="E166" s="137">
        <v>2020</v>
      </c>
      <c r="F166" s="132" t="s">
        <v>148</v>
      </c>
      <c r="G166" s="132" t="s">
        <v>149</v>
      </c>
      <c r="H166" s="210">
        <v>2022</v>
      </c>
      <c r="I166" s="79" t="str">
        <f>I8</f>
        <v>rozdíl 22 vs 21</v>
      </c>
    </row>
    <row r="167" spans="2:9" ht="16.95" customHeight="1" x14ac:dyDescent="0.3">
      <c r="B167" s="26">
        <v>3632</v>
      </c>
      <c r="C167" s="23"/>
      <c r="D167" s="50" t="s">
        <v>35</v>
      </c>
      <c r="E167" s="53">
        <f>SUM(E168:E172)</f>
        <v>40000</v>
      </c>
      <c r="F167" s="149">
        <v>100000</v>
      </c>
      <c r="G167" s="57">
        <f>F167-E167</f>
        <v>60000</v>
      </c>
      <c r="H167" s="225">
        <f>SUM(H168:H172)</f>
        <v>55000</v>
      </c>
      <c r="I167" s="149">
        <f t="shared" si="10"/>
        <v>-45000</v>
      </c>
    </row>
    <row r="168" spans="2:9" ht="16.95" customHeight="1" x14ac:dyDescent="0.3">
      <c r="B168" s="27"/>
      <c r="C168" s="3">
        <v>5021</v>
      </c>
      <c r="D168" s="9" t="s">
        <v>78</v>
      </c>
      <c r="E168" s="54">
        <v>11000</v>
      </c>
      <c r="F168" s="147">
        <v>30000</v>
      </c>
      <c r="G168" s="125">
        <v>19000</v>
      </c>
      <c r="H168" s="222">
        <v>30000</v>
      </c>
      <c r="I168" s="251">
        <f t="shared" si="10"/>
        <v>0</v>
      </c>
    </row>
    <row r="169" spans="2:9" ht="16.95" customHeight="1" x14ac:dyDescent="0.3">
      <c r="B169" s="27"/>
      <c r="C169" s="3">
        <v>5139</v>
      </c>
      <c r="D169" s="5" t="s">
        <v>53</v>
      </c>
      <c r="E169" s="54">
        <v>1000</v>
      </c>
      <c r="F169" s="147"/>
      <c r="G169" s="125">
        <v>-1000</v>
      </c>
      <c r="H169" s="222"/>
      <c r="I169" s="251">
        <f t="shared" si="10"/>
        <v>0</v>
      </c>
    </row>
    <row r="170" spans="2:9" ht="16.95" customHeight="1" x14ac:dyDescent="0.3">
      <c r="B170" s="27"/>
      <c r="C170" s="3">
        <v>5154</v>
      </c>
      <c r="D170" s="5" t="s">
        <v>91</v>
      </c>
      <c r="E170" s="54">
        <v>13000</v>
      </c>
      <c r="F170" s="147">
        <v>15000</v>
      </c>
      <c r="G170" s="125">
        <v>2000</v>
      </c>
      <c r="H170" s="222">
        <v>15000</v>
      </c>
      <c r="I170" s="251">
        <f t="shared" si="10"/>
        <v>0</v>
      </c>
    </row>
    <row r="171" spans="2:9" ht="16.95" customHeight="1" x14ac:dyDescent="0.3">
      <c r="B171" s="27"/>
      <c r="C171" s="3">
        <v>5169</v>
      </c>
      <c r="D171" s="5" t="s">
        <v>61</v>
      </c>
      <c r="E171" s="54">
        <v>5000</v>
      </c>
      <c r="F171" s="147">
        <v>5000</v>
      </c>
      <c r="G171" s="125"/>
      <c r="H171" s="222">
        <v>5000</v>
      </c>
      <c r="I171" s="251">
        <f t="shared" si="10"/>
        <v>0</v>
      </c>
    </row>
    <row r="172" spans="2:9" ht="16.95" customHeight="1" x14ac:dyDescent="0.3">
      <c r="B172" s="135"/>
      <c r="C172" s="103">
        <v>5171</v>
      </c>
      <c r="D172" s="104" t="s">
        <v>92</v>
      </c>
      <c r="E172" s="118">
        <v>10000</v>
      </c>
      <c r="F172" s="148">
        <v>50000</v>
      </c>
      <c r="G172" s="124">
        <v>40000</v>
      </c>
      <c r="H172" s="223">
        <v>5000</v>
      </c>
      <c r="I172" s="252">
        <f t="shared" si="10"/>
        <v>-45000</v>
      </c>
    </row>
    <row r="173" spans="2:9" ht="16.95" customHeight="1" x14ac:dyDescent="0.3">
      <c r="B173" s="27">
        <v>3639</v>
      </c>
      <c r="C173" s="3"/>
      <c r="D173" s="7" t="s">
        <v>93</v>
      </c>
      <c r="E173" s="57">
        <f>SUM(E174:E182)</f>
        <v>700000</v>
      </c>
      <c r="F173" s="150">
        <v>500000</v>
      </c>
      <c r="G173" s="57">
        <f>F173-E173</f>
        <v>-200000</v>
      </c>
      <c r="H173" s="228">
        <f>SUM(H174:H182)</f>
        <v>260000</v>
      </c>
      <c r="I173" s="149">
        <f t="shared" si="10"/>
        <v>-240000</v>
      </c>
    </row>
    <row r="174" spans="2:9" ht="16.95" customHeight="1" x14ac:dyDescent="0.3">
      <c r="B174" s="27"/>
      <c r="C174" s="3">
        <v>5021</v>
      </c>
      <c r="D174" s="5" t="s">
        <v>78</v>
      </c>
      <c r="E174" s="54">
        <v>70000</v>
      </c>
      <c r="F174" s="147">
        <v>70000</v>
      </c>
      <c r="G174" s="125"/>
      <c r="H174" s="222">
        <v>50000</v>
      </c>
      <c r="I174" s="251">
        <f t="shared" si="10"/>
        <v>-20000</v>
      </c>
    </row>
    <row r="175" spans="2:9" ht="16.95" customHeight="1" x14ac:dyDescent="0.3">
      <c r="B175" s="27"/>
      <c r="C175" s="3">
        <v>5139</v>
      </c>
      <c r="D175" s="5" t="s">
        <v>53</v>
      </c>
      <c r="E175" s="54">
        <v>100000</v>
      </c>
      <c r="F175" s="147">
        <v>100000</v>
      </c>
      <c r="G175" s="125"/>
      <c r="H175" s="222">
        <v>50000</v>
      </c>
      <c r="I175" s="251">
        <f t="shared" si="10"/>
        <v>-50000</v>
      </c>
    </row>
    <row r="176" spans="2:9" ht="16.95" customHeight="1" x14ac:dyDescent="0.3">
      <c r="B176" s="27"/>
      <c r="C176" s="3">
        <v>5156</v>
      </c>
      <c r="D176" s="5" t="s">
        <v>51</v>
      </c>
      <c r="E176" s="54">
        <v>60000</v>
      </c>
      <c r="F176" s="147">
        <v>60000</v>
      </c>
      <c r="G176" s="125"/>
      <c r="H176" s="222">
        <v>60000</v>
      </c>
      <c r="I176" s="251">
        <f t="shared" si="10"/>
        <v>0</v>
      </c>
    </row>
    <row r="177" spans="2:9" ht="16.95" customHeight="1" x14ac:dyDescent="0.3">
      <c r="B177" s="27"/>
      <c r="C177" s="3">
        <v>5164</v>
      </c>
      <c r="D177" s="5" t="s">
        <v>59</v>
      </c>
      <c r="E177" s="54">
        <v>30000</v>
      </c>
      <c r="F177" s="147">
        <v>30000</v>
      </c>
      <c r="G177" s="125"/>
      <c r="H177" s="222">
        <v>15000</v>
      </c>
      <c r="I177" s="251">
        <f t="shared" si="10"/>
        <v>-15000</v>
      </c>
    </row>
    <row r="178" spans="2:9" ht="16.95" customHeight="1" x14ac:dyDescent="0.3">
      <c r="B178" s="27"/>
      <c r="C178" s="3">
        <v>5169</v>
      </c>
      <c r="D178" s="5" t="s">
        <v>61</v>
      </c>
      <c r="E178" s="54">
        <v>30000</v>
      </c>
      <c r="F178" s="147">
        <v>30000</v>
      </c>
      <c r="G178" s="125"/>
      <c r="H178" s="222">
        <v>70000</v>
      </c>
      <c r="I178" s="251">
        <f t="shared" si="10"/>
        <v>40000</v>
      </c>
    </row>
    <row r="179" spans="2:9" ht="16.95" customHeight="1" x14ac:dyDescent="0.3">
      <c r="B179" s="27"/>
      <c r="C179" s="3">
        <v>5171</v>
      </c>
      <c r="D179" s="5" t="s">
        <v>92</v>
      </c>
      <c r="E179" s="54">
        <v>50000</v>
      </c>
      <c r="F179" s="147">
        <v>50000</v>
      </c>
      <c r="G179" s="125"/>
      <c r="H179" s="222">
        <v>15000</v>
      </c>
      <c r="I179" s="251">
        <f t="shared" si="10"/>
        <v>-35000</v>
      </c>
    </row>
    <row r="180" spans="2:9" ht="16.95" customHeight="1" x14ac:dyDescent="0.3">
      <c r="B180" s="27"/>
      <c r="C180" s="3">
        <v>5163</v>
      </c>
      <c r="D180" s="9" t="s">
        <v>94</v>
      </c>
      <c r="E180" s="54"/>
      <c r="F180" s="147"/>
      <c r="G180" s="125"/>
      <c r="H180" s="222"/>
      <c r="I180" s="251">
        <f t="shared" si="10"/>
        <v>0</v>
      </c>
    </row>
    <row r="181" spans="2:9" ht="16.95" customHeight="1" x14ac:dyDescent="0.3">
      <c r="B181" s="27"/>
      <c r="C181" s="3">
        <v>6121</v>
      </c>
      <c r="D181" s="9" t="s">
        <v>74</v>
      </c>
      <c r="E181" s="54">
        <v>50000</v>
      </c>
      <c r="F181" s="147">
        <v>50000</v>
      </c>
      <c r="G181" s="125"/>
      <c r="H181" s="222"/>
      <c r="I181" s="251">
        <f t="shared" si="10"/>
        <v>-50000</v>
      </c>
    </row>
    <row r="182" spans="2:9" ht="16.95" customHeight="1" x14ac:dyDescent="0.3">
      <c r="B182" s="135"/>
      <c r="C182" s="103">
        <v>6130</v>
      </c>
      <c r="D182" s="104" t="s">
        <v>95</v>
      </c>
      <c r="E182" s="118">
        <v>310000</v>
      </c>
      <c r="F182" s="148">
        <v>110000</v>
      </c>
      <c r="G182" s="124">
        <v>-200000</v>
      </c>
      <c r="H182" s="223">
        <v>0</v>
      </c>
      <c r="I182" s="252">
        <f t="shared" si="10"/>
        <v>-110000</v>
      </c>
    </row>
    <row r="183" spans="2:9" ht="16.95" customHeight="1" x14ac:dyDescent="0.3">
      <c r="B183" s="27">
        <v>3721</v>
      </c>
      <c r="C183" s="3"/>
      <c r="D183" s="7" t="s">
        <v>147</v>
      </c>
      <c r="E183" s="57">
        <v>40000</v>
      </c>
      <c r="F183" s="150">
        <v>40000</v>
      </c>
      <c r="G183" s="57">
        <f>F183-E183</f>
        <v>0</v>
      </c>
      <c r="H183" s="228">
        <v>40000</v>
      </c>
      <c r="I183" s="149">
        <f t="shared" si="10"/>
        <v>0</v>
      </c>
    </row>
    <row r="184" spans="2:9" ht="16.95" customHeight="1" x14ac:dyDescent="0.3">
      <c r="B184" s="135"/>
      <c r="C184" s="103">
        <v>5169</v>
      </c>
      <c r="D184" s="104" t="s">
        <v>61</v>
      </c>
      <c r="E184" s="118"/>
      <c r="F184" s="148"/>
      <c r="G184" s="124"/>
      <c r="H184" s="223"/>
      <c r="I184" s="252">
        <f t="shared" si="10"/>
        <v>0</v>
      </c>
    </row>
    <row r="185" spans="2:9" ht="16.95" customHeight="1" x14ac:dyDescent="0.3">
      <c r="B185" s="27">
        <v>3722</v>
      </c>
      <c r="C185" s="3"/>
      <c r="D185" s="7" t="s">
        <v>96</v>
      </c>
      <c r="E185" s="57">
        <f>SUM(E186:E188)</f>
        <v>800000</v>
      </c>
      <c r="F185" s="150">
        <v>950000</v>
      </c>
      <c r="G185" s="57">
        <f>F185-E185</f>
        <v>150000</v>
      </c>
      <c r="H185" s="228">
        <f>SUM(H186:H188)</f>
        <v>900000</v>
      </c>
      <c r="I185" s="149">
        <f t="shared" si="10"/>
        <v>-50000</v>
      </c>
    </row>
    <row r="186" spans="2:9" ht="16.95" customHeight="1" x14ac:dyDescent="0.3">
      <c r="B186" s="27"/>
      <c r="C186" s="3">
        <v>5139</v>
      </c>
      <c r="D186" s="5" t="s">
        <v>53</v>
      </c>
      <c r="E186" s="54"/>
      <c r="F186" s="147"/>
      <c r="G186" s="125"/>
      <c r="H186" s="222"/>
      <c r="I186" s="251">
        <f t="shared" si="10"/>
        <v>0</v>
      </c>
    </row>
    <row r="187" spans="2:9" ht="16.95" customHeight="1" x14ac:dyDescent="0.3">
      <c r="B187" s="27"/>
      <c r="C187" s="3">
        <v>5169</v>
      </c>
      <c r="D187" s="5" t="s">
        <v>97</v>
      </c>
      <c r="E187" s="54">
        <v>800000</v>
      </c>
      <c r="F187" s="147">
        <v>950000</v>
      </c>
      <c r="G187" s="125"/>
      <c r="H187" s="222">
        <v>900000</v>
      </c>
      <c r="I187" s="251">
        <f t="shared" si="10"/>
        <v>-50000</v>
      </c>
    </row>
    <row r="188" spans="2:9" ht="16.95" customHeight="1" x14ac:dyDescent="0.3">
      <c r="B188" s="135"/>
      <c r="C188" s="103">
        <v>5137</v>
      </c>
      <c r="D188" s="104" t="s">
        <v>98</v>
      </c>
      <c r="E188" s="118"/>
      <c r="F188" s="148"/>
      <c r="G188" s="124"/>
      <c r="H188" s="223"/>
      <c r="I188" s="252">
        <f t="shared" si="10"/>
        <v>0</v>
      </c>
    </row>
    <row r="189" spans="2:9" ht="16.95" customHeight="1" x14ac:dyDescent="0.3">
      <c r="B189" s="27">
        <v>3723</v>
      </c>
      <c r="C189" s="3"/>
      <c r="D189" s="7" t="s">
        <v>99</v>
      </c>
      <c r="E189" s="57">
        <v>340000</v>
      </c>
      <c r="F189" s="150">
        <v>340000</v>
      </c>
      <c r="G189" s="57">
        <f>F189-E189</f>
        <v>0</v>
      </c>
      <c r="H189" s="228">
        <v>340000</v>
      </c>
      <c r="I189" s="149">
        <f t="shared" si="10"/>
        <v>0</v>
      </c>
    </row>
    <row r="190" spans="2:9" ht="16.95" customHeight="1" x14ac:dyDescent="0.3">
      <c r="B190" s="135"/>
      <c r="C190" s="103">
        <v>5169</v>
      </c>
      <c r="D190" s="104" t="s">
        <v>61</v>
      </c>
      <c r="E190" s="118">
        <v>340000</v>
      </c>
      <c r="F190" s="148"/>
      <c r="G190" s="124"/>
      <c r="H190" s="223"/>
      <c r="I190" s="252">
        <f t="shared" si="10"/>
        <v>0</v>
      </c>
    </row>
    <row r="191" spans="2:9" ht="16.95" customHeight="1" x14ac:dyDescent="0.3">
      <c r="B191" s="27">
        <v>3744</v>
      </c>
      <c r="C191" s="3"/>
      <c r="D191" s="7" t="s">
        <v>100</v>
      </c>
      <c r="E191" s="57">
        <f>SUM(E192)</f>
        <v>100000</v>
      </c>
      <c r="F191" s="150">
        <v>0</v>
      </c>
      <c r="G191" s="57">
        <f>F191-E191</f>
        <v>-100000</v>
      </c>
      <c r="H191" s="228">
        <v>0</v>
      </c>
      <c r="I191" s="149">
        <f t="shared" si="10"/>
        <v>0</v>
      </c>
    </row>
    <row r="192" spans="2:9" ht="16.95" customHeight="1" x14ac:dyDescent="0.3">
      <c r="B192" s="135"/>
      <c r="C192" s="103">
        <v>5171</v>
      </c>
      <c r="D192" s="104" t="s">
        <v>101</v>
      </c>
      <c r="E192" s="118">
        <v>100000</v>
      </c>
      <c r="F192" s="148"/>
      <c r="G192" s="124"/>
      <c r="H192" s="223"/>
      <c r="I192" s="252">
        <f t="shared" si="10"/>
        <v>0</v>
      </c>
    </row>
    <row r="193" spans="2:9" ht="16.95" customHeight="1" x14ac:dyDescent="0.3">
      <c r="B193" s="27">
        <v>3745</v>
      </c>
      <c r="C193" s="3"/>
      <c r="D193" s="7" t="s">
        <v>102</v>
      </c>
      <c r="E193" s="57">
        <f>SUM(E194:E201)</f>
        <v>601000</v>
      </c>
      <c r="F193" s="150">
        <v>450000</v>
      </c>
      <c r="G193" s="57">
        <f>F193-E193</f>
        <v>-151000</v>
      </c>
      <c r="H193" s="228">
        <f>SUM(H194:H201)</f>
        <v>500000</v>
      </c>
      <c r="I193" s="149">
        <f t="shared" si="10"/>
        <v>50000</v>
      </c>
    </row>
    <row r="194" spans="2:9" ht="16.95" customHeight="1" x14ac:dyDescent="0.3">
      <c r="B194" s="27"/>
      <c r="C194" s="3">
        <v>5011</v>
      </c>
      <c r="D194" s="5" t="s">
        <v>103</v>
      </c>
      <c r="E194" s="54">
        <v>360000</v>
      </c>
      <c r="F194" s="147">
        <v>300000</v>
      </c>
      <c r="G194" s="125">
        <v>-60000</v>
      </c>
      <c r="H194" s="222">
        <v>300000</v>
      </c>
      <c r="I194" s="251">
        <f t="shared" si="10"/>
        <v>0</v>
      </c>
    </row>
    <row r="195" spans="2:9" ht="16.95" customHeight="1" x14ac:dyDescent="0.3">
      <c r="B195" s="27"/>
      <c r="C195" s="3">
        <v>5021</v>
      </c>
      <c r="D195" s="5" t="s">
        <v>78</v>
      </c>
      <c r="E195" s="54">
        <v>95000</v>
      </c>
      <c r="F195" s="147">
        <v>60000</v>
      </c>
      <c r="G195" s="125">
        <v>-35000</v>
      </c>
      <c r="H195" s="222">
        <v>100000</v>
      </c>
      <c r="I195" s="251">
        <f t="shared" si="10"/>
        <v>40000</v>
      </c>
    </row>
    <row r="196" spans="2:9" ht="16.95" customHeight="1" x14ac:dyDescent="0.3">
      <c r="B196" s="27"/>
      <c r="C196" s="3">
        <v>5031</v>
      </c>
      <c r="D196" s="5" t="s">
        <v>104</v>
      </c>
      <c r="E196" s="54">
        <v>90000</v>
      </c>
      <c r="F196" s="147">
        <v>60000</v>
      </c>
      <c r="G196" s="125">
        <v>-35000</v>
      </c>
      <c r="H196" s="222">
        <v>60000</v>
      </c>
      <c r="I196" s="251">
        <f t="shared" si="10"/>
        <v>0</v>
      </c>
    </row>
    <row r="197" spans="2:9" ht="16.95" customHeight="1" x14ac:dyDescent="0.3">
      <c r="B197" s="27"/>
      <c r="C197" s="3">
        <v>5032</v>
      </c>
      <c r="D197" s="5" t="s">
        <v>105</v>
      </c>
      <c r="E197" s="54">
        <v>36000</v>
      </c>
      <c r="F197" s="147">
        <v>30000</v>
      </c>
      <c r="G197" s="125">
        <v>-6000</v>
      </c>
      <c r="H197" s="222">
        <v>40000</v>
      </c>
      <c r="I197" s="251">
        <f t="shared" si="10"/>
        <v>10000</v>
      </c>
    </row>
    <row r="198" spans="2:9" ht="16.95" customHeight="1" x14ac:dyDescent="0.3">
      <c r="B198" s="27"/>
      <c r="C198" s="3">
        <v>5139</v>
      </c>
      <c r="D198" s="5" t="s">
        <v>53</v>
      </c>
      <c r="E198" s="54"/>
      <c r="F198" s="147"/>
      <c r="G198" s="125"/>
      <c r="H198" s="222"/>
      <c r="I198" s="251">
        <f t="shared" si="10"/>
        <v>0</v>
      </c>
    </row>
    <row r="199" spans="2:9" ht="16.95" customHeight="1" x14ac:dyDescent="0.3">
      <c r="B199" s="27"/>
      <c r="C199" s="3">
        <v>5156</v>
      </c>
      <c r="D199" s="9" t="s">
        <v>51</v>
      </c>
      <c r="E199" s="54"/>
      <c r="F199" s="147"/>
      <c r="G199" s="125"/>
      <c r="H199" s="222"/>
      <c r="I199" s="251">
        <f t="shared" si="10"/>
        <v>0</v>
      </c>
    </row>
    <row r="200" spans="2:9" ht="16.95" customHeight="1" x14ac:dyDescent="0.3">
      <c r="B200" s="27"/>
      <c r="C200" s="3">
        <v>5169</v>
      </c>
      <c r="D200" s="5" t="s">
        <v>61</v>
      </c>
      <c r="E200" s="54">
        <v>10000</v>
      </c>
      <c r="F200" s="147">
        <v>5000</v>
      </c>
      <c r="G200" s="125">
        <v>-5000</v>
      </c>
      <c r="H200" s="222"/>
      <c r="I200" s="251">
        <f t="shared" si="10"/>
        <v>-5000</v>
      </c>
    </row>
    <row r="201" spans="2:9" ht="16.95" customHeight="1" x14ac:dyDescent="0.3">
      <c r="B201" s="135"/>
      <c r="C201" s="103">
        <v>5171</v>
      </c>
      <c r="D201" s="141" t="s">
        <v>55</v>
      </c>
      <c r="E201" s="118">
        <v>10000</v>
      </c>
      <c r="F201" s="148"/>
      <c r="G201" s="124">
        <v>-10000</v>
      </c>
      <c r="H201" s="223"/>
      <c r="I201" s="252">
        <f t="shared" si="10"/>
        <v>0</v>
      </c>
    </row>
    <row r="202" spans="2:9" ht="16.95" customHeight="1" x14ac:dyDescent="0.3">
      <c r="B202" s="28">
        <v>4351</v>
      </c>
      <c r="C202" s="6"/>
      <c r="D202" s="7" t="s">
        <v>106</v>
      </c>
      <c r="E202" s="57">
        <f>SUM(E203)</f>
        <v>7000</v>
      </c>
      <c r="F202" s="57">
        <v>11000</v>
      </c>
      <c r="G202" s="57">
        <f>F202-E202</f>
        <v>4000</v>
      </c>
      <c r="H202" s="212"/>
      <c r="I202" s="57">
        <f t="shared" ref="I202:I260" si="11">H202-F202</f>
        <v>-11000</v>
      </c>
    </row>
    <row r="203" spans="2:9" ht="16.95" customHeight="1" thickBot="1" x14ac:dyDescent="0.35">
      <c r="B203" s="27"/>
      <c r="C203" s="3">
        <v>5169</v>
      </c>
      <c r="D203" s="5" t="s">
        <v>107</v>
      </c>
      <c r="E203" s="54">
        <v>7000</v>
      </c>
      <c r="F203" s="56"/>
      <c r="G203" s="125"/>
      <c r="H203" s="217"/>
      <c r="I203" s="253">
        <f t="shared" si="11"/>
        <v>0</v>
      </c>
    </row>
    <row r="204" spans="2:9" ht="16.95" customHeight="1" thickBot="1" x14ac:dyDescent="0.35">
      <c r="B204" s="31" t="s">
        <v>70</v>
      </c>
      <c r="C204" s="32"/>
      <c r="D204" s="32"/>
      <c r="E204" s="140">
        <f>SUM(E167,E173,E183,E185,E189,E191,E193,E202)</f>
        <v>2628000</v>
      </c>
      <c r="F204" s="140">
        <f>SUM(F167,F173,F183,F185,F189,F191,F193,F202)</f>
        <v>2391000</v>
      </c>
      <c r="G204" s="140">
        <f>F204-E204</f>
        <v>-237000</v>
      </c>
      <c r="H204" s="224">
        <f>SUM(H167,H173,H183,H185,H189,H191,H193,H202)</f>
        <v>2095000</v>
      </c>
      <c r="I204" s="200">
        <f t="shared" si="11"/>
        <v>-296000</v>
      </c>
    </row>
    <row r="205" spans="2:9" ht="16.95" customHeight="1" x14ac:dyDescent="0.3">
      <c r="D205" s="35"/>
      <c r="I205" s="205"/>
    </row>
    <row r="206" spans="2:9" ht="16.95" customHeight="1" x14ac:dyDescent="0.3">
      <c r="I206" s="205"/>
    </row>
    <row r="207" spans="2:9" ht="27.6" customHeight="1" thickBot="1" x14ac:dyDescent="0.35">
      <c r="I207" s="205"/>
    </row>
    <row r="208" spans="2:9" ht="16.95" customHeight="1" thickBot="1" x14ac:dyDescent="0.35">
      <c r="B208" s="17" t="s">
        <v>1</v>
      </c>
      <c r="C208" s="18" t="s">
        <v>2</v>
      </c>
      <c r="D208" s="19" t="s">
        <v>3</v>
      </c>
      <c r="E208" s="137">
        <v>2020</v>
      </c>
      <c r="F208" s="132" t="s">
        <v>148</v>
      </c>
      <c r="G208" s="132" t="s">
        <v>149</v>
      </c>
      <c r="H208" s="210">
        <v>2022</v>
      </c>
      <c r="I208" s="79" t="str">
        <f>I8</f>
        <v>rozdíl 22 vs 21</v>
      </c>
    </row>
    <row r="209" spans="2:9" ht="16.95" customHeight="1" x14ac:dyDescent="0.3">
      <c r="B209" s="27">
        <v>5512</v>
      </c>
      <c r="C209" s="3"/>
      <c r="D209" s="7" t="s">
        <v>108</v>
      </c>
      <c r="E209" s="57">
        <f>SUM(E210:E215)</f>
        <v>200000</v>
      </c>
      <c r="F209" s="61">
        <v>180000</v>
      </c>
      <c r="G209" s="125">
        <f>F209-E209</f>
        <v>-20000</v>
      </c>
      <c r="H209" s="216">
        <f>SUM(H210:H215)</f>
        <v>40000</v>
      </c>
      <c r="I209" s="61">
        <f t="shared" si="11"/>
        <v>-140000</v>
      </c>
    </row>
    <row r="210" spans="2:9" ht="16.95" customHeight="1" x14ac:dyDescent="0.3">
      <c r="B210" s="27"/>
      <c r="C210" s="3">
        <v>5038</v>
      </c>
      <c r="D210" s="5" t="s">
        <v>109</v>
      </c>
      <c r="E210" s="54">
        <v>12000</v>
      </c>
      <c r="F210" s="56">
        <v>12000</v>
      </c>
      <c r="G210" s="125"/>
      <c r="H210" s="217"/>
      <c r="I210" s="253">
        <f t="shared" si="11"/>
        <v>-12000</v>
      </c>
    </row>
    <row r="211" spans="2:9" ht="16.95" customHeight="1" x14ac:dyDescent="0.3">
      <c r="B211" s="27"/>
      <c r="C211" s="3">
        <v>5139</v>
      </c>
      <c r="D211" s="5" t="s">
        <v>53</v>
      </c>
      <c r="E211" s="54">
        <v>150000</v>
      </c>
      <c r="F211" s="56">
        <v>130000</v>
      </c>
      <c r="G211" s="125">
        <v>-20000</v>
      </c>
      <c r="H211" s="217"/>
      <c r="I211" s="253">
        <f t="shared" si="11"/>
        <v>-130000</v>
      </c>
    </row>
    <row r="212" spans="2:9" ht="16.95" customHeight="1" x14ac:dyDescent="0.3">
      <c r="B212" s="27"/>
      <c r="C212" s="3">
        <v>5156</v>
      </c>
      <c r="D212" s="5" t="s">
        <v>51</v>
      </c>
      <c r="E212" s="54">
        <v>10000</v>
      </c>
      <c r="F212" s="56">
        <v>10000</v>
      </c>
      <c r="G212" s="125"/>
      <c r="H212" s="217">
        <v>15000</v>
      </c>
      <c r="I212" s="253">
        <f t="shared" si="11"/>
        <v>5000</v>
      </c>
    </row>
    <row r="213" spans="2:9" ht="16.95" customHeight="1" x14ac:dyDescent="0.3">
      <c r="B213" s="27"/>
      <c r="C213" s="3">
        <v>5166</v>
      </c>
      <c r="D213" s="5" t="s">
        <v>110</v>
      </c>
      <c r="E213" s="54">
        <v>3000</v>
      </c>
      <c r="F213" s="56">
        <v>30000</v>
      </c>
      <c r="G213" s="125"/>
      <c r="H213" s="217"/>
      <c r="I213" s="253">
        <f t="shared" si="11"/>
        <v>-30000</v>
      </c>
    </row>
    <row r="214" spans="2:9" ht="16.95" customHeight="1" x14ac:dyDescent="0.3">
      <c r="B214" s="20"/>
      <c r="C214" s="3">
        <v>5169</v>
      </c>
      <c r="D214" s="5" t="s">
        <v>61</v>
      </c>
      <c r="E214" s="54">
        <v>15000</v>
      </c>
      <c r="F214" s="56">
        <v>15000</v>
      </c>
      <c r="G214" s="125"/>
      <c r="H214" s="217">
        <v>15000</v>
      </c>
      <c r="I214" s="253">
        <f t="shared" si="11"/>
        <v>0</v>
      </c>
    </row>
    <row r="215" spans="2:9" ht="16.95" customHeight="1" x14ac:dyDescent="0.3">
      <c r="B215" s="135"/>
      <c r="C215" s="103">
        <v>5194</v>
      </c>
      <c r="D215" s="141" t="s">
        <v>111</v>
      </c>
      <c r="E215" s="124">
        <v>10000</v>
      </c>
      <c r="F215" s="119">
        <v>10000</v>
      </c>
      <c r="G215" s="124"/>
      <c r="H215" s="215">
        <v>10000</v>
      </c>
      <c r="I215" s="254">
        <f t="shared" si="11"/>
        <v>0</v>
      </c>
    </row>
    <row r="216" spans="2:9" ht="16.95" customHeight="1" x14ac:dyDescent="0.3">
      <c r="B216" s="27">
        <v>6112</v>
      </c>
      <c r="C216" s="3"/>
      <c r="D216" s="7" t="s">
        <v>112</v>
      </c>
      <c r="E216" s="57">
        <f>SUM(E217:E221)</f>
        <v>816000</v>
      </c>
      <c r="F216" s="61">
        <v>820000</v>
      </c>
      <c r="G216" s="125">
        <f>F216-E216</f>
        <v>4000</v>
      </c>
      <c r="H216" s="216">
        <v>942000</v>
      </c>
      <c r="I216" s="61">
        <f t="shared" si="11"/>
        <v>122000</v>
      </c>
    </row>
    <row r="217" spans="2:9" ht="16.95" customHeight="1" x14ac:dyDescent="0.3">
      <c r="B217" s="27"/>
      <c r="C217" s="3">
        <v>5023</v>
      </c>
      <c r="D217" s="5" t="s">
        <v>113</v>
      </c>
      <c r="E217" s="54">
        <v>739000</v>
      </c>
      <c r="F217" s="56">
        <v>739000</v>
      </c>
      <c r="G217" s="125"/>
      <c r="H217" s="217">
        <v>865000</v>
      </c>
      <c r="I217" s="253">
        <f t="shared" si="11"/>
        <v>126000</v>
      </c>
    </row>
    <row r="218" spans="2:9" ht="16.95" customHeight="1" x14ac:dyDescent="0.3">
      <c r="B218" s="27"/>
      <c r="C218" s="3">
        <v>5031</v>
      </c>
      <c r="D218" s="5" t="s">
        <v>114</v>
      </c>
      <c r="E218" s="54"/>
      <c r="F218" s="56"/>
      <c r="G218" s="125"/>
      <c r="H218" s="217"/>
      <c r="I218" s="253">
        <f t="shared" si="11"/>
        <v>0</v>
      </c>
    </row>
    <row r="219" spans="2:9" ht="16.95" customHeight="1" x14ac:dyDescent="0.3">
      <c r="B219" s="27"/>
      <c r="C219" s="3">
        <v>5032</v>
      </c>
      <c r="D219" s="5" t="s">
        <v>115</v>
      </c>
      <c r="E219" s="54">
        <v>67000</v>
      </c>
      <c r="F219" s="56">
        <v>71000</v>
      </c>
      <c r="G219" s="125">
        <v>4000</v>
      </c>
      <c r="H219" s="217">
        <v>77000</v>
      </c>
      <c r="I219" s="253">
        <f t="shared" si="11"/>
        <v>6000</v>
      </c>
    </row>
    <row r="220" spans="2:9" ht="16.95" customHeight="1" x14ac:dyDescent="0.3">
      <c r="B220" s="27"/>
      <c r="C220" s="3">
        <v>5162</v>
      </c>
      <c r="D220" s="5" t="s">
        <v>116</v>
      </c>
      <c r="E220" s="54"/>
      <c r="F220" s="56"/>
      <c r="G220" s="125"/>
      <c r="H220" s="217"/>
      <c r="I220" s="253">
        <f t="shared" si="11"/>
        <v>0</v>
      </c>
    </row>
    <row r="221" spans="2:9" ht="16.95" customHeight="1" x14ac:dyDescent="0.3">
      <c r="B221" s="135"/>
      <c r="C221" s="103">
        <v>5173</v>
      </c>
      <c r="D221" s="104" t="s">
        <v>117</v>
      </c>
      <c r="E221" s="118">
        <v>10000</v>
      </c>
      <c r="F221" s="119">
        <v>10000</v>
      </c>
      <c r="G221" s="124"/>
      <c r="H221" s="215"/>
      <c r="I221" s="254">
        <f t="shared" si="11"/>
        <v>-10000</v>
      </c>
    </row>
    <row r="222" spans="2:9" ht="16.95" customHeight="1" x14ac:dyDescent="0.3">
      <c r="B222" s="27">
        <v>6171</v>
      </c>
      <c r="C222" s="3"/>
      <c r="D222" s="7" t="s">
        <v>118</v>
      </c>
      <c r="E222" s="57">
        <f>SUM(E223:E241)</f>
        <v>1066000</v>
      </c>
      <c r="F222" s="61">
        <v>1100000</v>
      </c>
      <c r="G222" s="125">
        <f>F222-E222</f>
        <v>34000</v>
      </c>
      <c r="H222" s="216">
        <f>SUM(H223:H241)</f>
        <v>1278000</v>
      </c>
      <c r="I222" s="61">
        <f t="shared" si="11"/>
        <v>178000</v>
      </c>
    </row>
    <row r="223" spans="2:9" ht="16.95" customHeight="1" x14ac:dyDescent="0.3">
      <c r="B223" s="27"/>
      <c r="C223" s="3">
        <v>5011</v>
      </c>
      <c r="D223" s="5" t="s">
        <v>103</v>
      </c>
      <c r="E223" s="54">
        <v>450000</v>
      </c>
      <c r="F223" s="56">
        <v>450000</v>
      </c>
      <c r="G223" s="125"/>
      <c r="H223" s="217">
        <v>530000</v>
      </c>
      <c r="I223" s="253">
        <f t="shared" si="11"/>
        <v>80000</v>
      </c>
    </row>
    <row r="224" spans="2:9" ht="16.95" customHeight="1" x14ac:dyDescent="0.3">
      <c r="B224" s="27"/>
      <c r="C224" s="3">
        <v>5021</v>
      </c>
      <c r="D224" s="5" t="s">
        <v>78</v>
      </c>
      <c r="E224" s="54">
        <v>60000</v>
      </c>
      <c r="F224" s="56">
        <v>60000</v>
      </c>
      <c r="G224" s="125"/>
      <c r="H224" s="217">
        <v>35000</v>
      </c>
      <c r="I224" s="253">
        <f t="shared" si="11"/>
        <v>-25000</v>
      </c>
    </row>
    <row r="225" spans="2:9" ht="16.95" customHeight="1" x14ac:dyDescent="0.3">
      <c r="B225" s="27"/>
      <c r="C225" s="3">
        <v>5031</v>
      </c>
      <c r="D225" s="5" t="s">
        <v>114</v>
      </c>
      <c r="E225" s="54">
        <v>110000</v>
      </c>
      <c r="F225" s="56">
        <v>110000</v>
      </c>
      <c r="G225" s="125"/>
      <c r="H225" s="217">
        <v>130000</v>
      </c>
      <c r="I225" s="253">
        <f t="shared" si="11"/>
        <v>20000</v>
      </c>
    </row>
    <row r="226" spans="2:9" ht="16.95" customHeight="1" x14ac:dyDescent="0.3">
      <c r="B226" s="27"/>
      <c r="C226" s="3">
        <v>5032</v>
      </c>
      <c r="D226" s="5" t="s">
        <v>115</v>
      </c>
      <c r="E226" s="54">
        <v>40000</v>
      </c>
      <c r="F226" s="56">
        <v>40000</v>
      </c>
      <c r="G226" s="125"/>
      <c r="H226" s="217">
        <v>48000</v>
      </c>
      <c r="I226" s="253">
        <f t="shared" si="11"/>
        <v>8000</v>
      </c>
    </row>
    <row r="227" spans="2:9" ht="16.95" customHeight="1" x14ac:dyDescent="0.3">
      <c r="B227" s="27"/>
      <c r="C227" s="3">
        <v>5136</v>
      </c>
      <c r="D227" s="5" t="s">
        <v>119</v>
      </c>
      <c r="E227" s="54"/>
      <c r="F227" s="56"/>
      <c r="G227" s="125"/>
      <c r="H227" s="217"/>
      <c r="I227" s="253">
        <f t="shared" si="11"/>
        <v>0</v>
      </c>
    </row>
    <row r="228" spans="2:9" ht="16.95" customHeight="1" x14ac:dyDescent="0.3">
      <c r="B228" s="27"/>
      <c r="C228" s="3">
        <v>5137</v>
      </c>
      <c r="D228" s="5" t="s">
        <v>120</v>
      </c>
      <c r="E228" s="54">
        <v>20000</v>
      </c>
      <c r="F228" s="56">
        <v>20000</v>
      </c>
      <c r="G228" s="125"/>
      <c r="H228" s="217">
        <v>30000</v>
      </c>
      <c r="I228" s="253">
        <f t="shared" si="11"/>
        <v>10000</v>
      </c>
    </row>
    <row r="229" spans="2:9" ht="16.95" customHeight="1" x14ac:dyDescent="0.3">
      <c r="B229" s="27"/>
      <c r="C229" s="3">
        <v>5139</v>
      </c>
      <c r="D229" s="5" t="s">
        <v>53</v>
      </c>
      <c r="E229" s="54">
        <v>40000</v>
      </c>
      <c r="F229" s="56">
        <v>40000</v>
      </c>
      <c r="G229" s="125"/>
      <c r="H229" s="217">
        <v>50000</v>
      </c>
      <c r="I229" s="253">
        <f t="shared" si="11"/>
        <v>10000</v>
      </c>
    </row>
    <row r="230" spans="2:9" ht="16.95" customHeight="1" x14ac:dyDescent="0.3">
      <c r="B230" s="27"/>
      <c r="C230" s="3">
        <v>5153</v>
      </c>
      <c r="D230" s="5" t="s">
        <v>79</v>
      </c>
      <c r="E230" s="54">
        <v>40000</v>
      </c>
      <c r="F230" s="56">
        <v>40000</v>
      </c>
      <c r="G230" s="125"/>
      <c r="H230" s="217">
        <v>40000</v>
      </c>
      <c r="I230" s="253">
        <f t="shared" si="11"/>
        <v>0</v>
      </c>
    </row>
    <row r="231" spans="2:9" ht="16.95" customHeight="1" x14ac:dyDescent="0.3">
      <c r="B231" s="27"/>
      <c r="C231" s="3">
        <v>5154</v>
      </c>
      <c r="D231" s="5" t="s">
        <v>58</v>
      </c>
      <c r="E231" s="54">
        <v>25000</v>
      </c>
      <c r="F231" s="56">
        <v>59000</v>
      </c>
      <c r="G231" s="125">
        <v>34000</v>
      </c>
      <c r="H231" s="217">
        <v>59000</v>
      </c>
      <c r="I231" s="253">
        <f t="shared" si="11"/>
        <v>0</v>
      </c>
    </row>
    <row r="232" spans="2:9" ht="16.95" customHeight="1" x14ac:dyDescent="0.3">
      <c r="B232" s="27"/>
      <c r="C232" s="3">
        <v>5161</v>
      </c>
      <c r="D232" s="5" t="s">
        <v>121</v>
      </c>
      <c r="E232" s="54">
        <v>4000</v>
      </c>
      <c r="F232" s="56">
        <v>4000</v>
      </c>
      <c r="G232" s="125"/>
      <c r="H232" s="217">
        <v>4000</v>
      </c>
      <c r="I232" s="253">
        <f t="shared" si="11"/>
        <v>0</v>
      </c>
    </row>
    <row r="233" spans="2:9" ht="16.95" customHeight="1" x14ac:dyDescent="0.3">
      <c r="B233" s="27"/>
      <c r="C233" s="3">
        <v>5162</v>
      </c>
      <c r="D233" s="5" t="s">
        <v>122</v>
      </c>
      <c r="E233" s="54">
        <v>40000</v>
      </c>
      <c r="F233" s="56">
        <v>40000</v>
      </c>
      <c r="G233" s="125"/>
      <c r="H233" s="217">
        <v>30000</v>
      </c>
      <c r="I233" s="253">
        <f t="shared" si="11"/>
        <v>-10000</v>
      </c>
    </row>
    <row r="234" spans="2:9" ht="16.95" customHeight="1" x14ac:dyDescent="0.3">
      <c r="B234" s="27"/>
      <c r="C234" s="3">
        <v>5166</v>
      </c>
      <c r="D234" s="5" t="s">
        <v>123</v>
      </c>
      <c r="E234" s="54">
        <v>50000</v>
      </c>
      <c r="F234" s="56">
        <v>50000</v>
      </c>
      <c r="G234" s="125"/>
      <c r="H234" s="217"/>
      <c r="I234" s="253">
        <f t="shared" si="11"/>
        <v>-50000</v>
      </c>
    </row>
    <row r="235" spans="2:9" ht="16.95" customHeight="1" x14ac:dyDescent="0.3">
      <c r="B235" s="27"/>
      <c r="C235" s="3">
        <v>5167</v>
      </c>
      <c r="D235" s="5" t="s">
        <v>124</v>
      </c>
      <c r="E235" s="54"/>
      <c r="F235" s="56"/>
      <c r="G235" s="125"/>
      <c r="H235" s="217"/>
      <c r="I235" s="253">
        <f t="shared" si="11"/>
        <v>0</v>
      </c>
    </row>
    <row r="236" spans="2:9" ht="16.95" customHeight="1" x14ac:dyDescent="0.3">
      <c r="B236" s="27"/>
      <c r="C236" s="3">
        <v>5169</v>
      </c>
      <c r="D236" s="5" t="s">
        <v>61</v>
      </c>
      <c r="E236" s="54">
        <v>150000</v>
      </c>
      <c r="F236" s="56">
        <v>150000</v>
      </c>
      <c r="G236" s="125"/>
      <c r="H236" s="217">
        <v>300000</v>
      </c>
      <c r="I236" s="253">
        <f t="shared" si="11"/>
        <v>150000</v>
      </c>
    </row>
    <row r="237" spans="2:9" ht="16.95" customHeight="1" x14ac:dyDescent="0.3">
      <c r="B237" s="27"/>
      <c r="C237" s="3">
        <v>5171</v>
      </c>
      <c r="D237" s="5" t="s">
        <v>55</v>
      </c>
      <c r="E237" s="54">
        <v>15000</v>
      </c>
      <c r="F237" s="56">
        <v>15000</v>
      </c>
      <c r="G237" s="125"/>
      <c r="H237" s="217"/>
      <c r="I237" s="253">
        <f t="shared" si="11"/>
        <v>-15000</v>
      </c>
    </row>
    <row r="238" spans="2:9" ht="16.95" customHeight="1" x14ac:dyDescent="0.3">
      <c r="B238" s="27"/>
      <c r="C238" s="3">
        <v>5173</v>
      </c>
      <c r="D238" s="5" t="s">
        <v>117</v>
      </c>
      <c r="E238" s="54"/>
      <c r="F238" s="56"/>
      <c r="G238" s="125"/>
      <c r="H238" s="217"/>
      <c r="I238" s="253">
        <f t="shared" si="11"/>
        <v>0</v>
      </c>
    </row>
    <row r="239" spans="2:9" ht="16.95" customHeight="1" x14ac:dyDescent="0.3">
      <c r="B239" s="27"/>
      <c r="C239" s="3">
        <v>5175</v>
      </c>
      <c r="D239" s="5" t="s">
        <v>82</v>
      </c>
      <c r="E239" s="54">
        <v>4000</v>
      </c>
      <c r="F239" s="56">
        <v>4000</v>
      </c>
      <c r="G239" s="125"/>
      <c r="H239" s="217">
        <v>4000</v>
      </c>
      <c r="I239" s="253">
        <f t="shared" si="11"/>
        <v>0</v>
      </c>
    </row>
    <row r="240" spans="2:9" ht="16.95" customHeight="1" x14ac:dyDescent="0.3">
      <c r="B240" s="27"/>
      <c r="C240" s="3">
        <v>5229</v>
      </c>
      <c r="D240" s="5" t="s">
        <v>125</v>
      </c>
      <c r="E240" s="54">
        <v>10000</v>
      </c>
      <c r="F240" s="56">
        <v>10000</v>
      </c>
      <c r="G240" s="125"/>
      <c r="H240" s="217">
        <v>10000</v>
      </c>
      <c r="I240" s="253">
        <f t="shared" si="11"/>
        <v>0</v>
      </c>
    </row>
    <row r="241" spans="2:12" ht="16.95" customHeight="1" x14ac:dyDescent="0.3">
      <c r="B241" s="135"/>
      <c r="C241" s="103">
        <v>5194</v>
      </c>
      <c r="D241" s="104" t="s">
        <v>111</v>
      </c>
      <c r="E241" s="118">
        <v>8000</v>
      </c>
      <c r="F241" s="119">
        <v>8000</v>
      </c>
      <c r="G241" s="124"/>
      <c r="H241" s="215">
        <v>8000</v>
      </c>
      <c r="I241" s="254">
        <f t="shared" si="11"/>
        <v>0</v>
      </c>
    </row>
    <row r="242" spans="2:12" ht="16.95" customHeight="1" x14ac:dyDescent="0.3">
      <c r="B242" s="134">
        <v>6310</v>
      </c>
      <c r="C242" s="84">
        <v>5163</v>
      </c>
      <c r="D242" s="117" t="s">
        <v>126</v>
      </c>
      <c r="E242" s="120">
        <v>20000</v>
      </c>
      <c r="F242" s="151">
        <v>12000</v>
      </c>
      <c r="G242" s="120">
        <f>F242-E242</f>
        <v>-8000</v>
      </c>
      <c r="H242" s="230"/>
      <c r="I242" s="124">
        <f t="shared" si="11"/>
        <v>-12000</v>
      </c>
    </row>
    <row r="243" spans="2:12" ht="16.95" customHeight="1" x14ac:dyDescent="0.3">
      <c r="B243" s="134">
        <v>6320</v>
      </c>
      <c r="C243" s="84">
        <v>5038</v>
      </c>
      <c r="D243" s="117" t="s">
        <v>127</v>
      </c>
      <c r="E243" s="120">
        <v>3000</v>
      </c>
      <c r="F243" s="152">
        <v>0</v>
      </c>
      <c r="G243" s="120">
        <f>F243-E243</f>
        <v>-3000</v>
      </c>
      <c r="H243" s="231">
        <v>0</v>
      </c>
      <c r="I243" s="124">
        <f t="shared" si="11"/>
        <v>0</v>
      </c>
    </row>
    <row r="244" spans="2:12" ht="16.95" customHeight="1" x14ac:dyDescent="0.3">
      <c r="B244" s="134">
        <v>6399</v>
      </c>
      <c r="C244" s="84">
        <v>5362</v>
      </c>
      <c r="D244" s="117" t="s">
        <v>128</v>
      </c>
      <c r="E244" s="120">
        <v>159000</v>
      </c>
      <c r="F244" s="152">
        <v>0</v>
      </c>
      <c r="G244" s="120">
        <f>F244-E244</f>
        <v>-159000</v>
      </c>
      <c r="H244" s="231">
        <v>50000</v>
      </c>
      <c r="I244" s="124">
        <f t="shared" si="11"/>
        <v>50000</v>
      </c>
    </row>
    <row r="245" spans="2:12" ht="16.95" customHeight="1" thickBot="1" x14ac:dyDescent="0.35">
      <c r="B245" s="169">
        <v>6409</v>
      </c>
      <c r="C245" s="170">
        <v>5329</v>
      </c>
      <c r="D245" s="171" t="s">
        <v>129</v>
      </c>
      <c r="E245" s="172">
        <v>30000</v>
      </c>
      <c r="F245" s="173">
        <v>30000</v>
      </c>
      <c r="G245" s="172">
        <f>F245-E245</f>
        <v>0</v>
      </c>
      <c r="H245" s="232">
        <v>30000</v>
      </c>
      <c r="I245" s="130">
        <f t="shared" si="11"/>
        <v>0</v>
      </c>
    </row>
    <row r="246" spans="2:12" ht="16.95" customHeight="1" thickBot="1" x14ac:dyDescent="0.35">
      <c r="B246" s="34" t="s">
        <v>70</v>
      </c>
      <c r="C246" s="33"/>
      <c r="D246" s="33"/>
      <c r="E246" s="174">
        <f>E209+E216+E222+E242+E243+E244+E245</f>
        <v>2294000</v>
      </c>
      <c r="F246" s="175">
        <f>F209+F216+F222+F244+F245+F243+F242</f>
        <v>2142000</v>
      </c>
      <c r="G246" s="175">
        <v>-152000</v>
      </c>
      <c r="H246" s="233">
        <f>H209+H216+H222+H244+H245+H243+H242</f>
        <v>2340000</v>
      </c>
      <c r="I246" s="255">
        <f t="shared" si="11"/>
        <v>198000</v>
      </c>
      <c r="J246" s="69"/>
      <c r="L246" s="69"/>
    </row>
    <row r="247" spans="2:12" ht="16.95" customHeight="1" thickBot="1" x14ac:dyDescent="0.35">
      <c r="B247" s="5"/>
      <c r="C247" s="5"/>
      <c r="D247" s="5"/>
      <c r="E247" s="38"/>
      <c r="G247" s="47"/>
      <c r="I247" s="95"/>
    </row>
    <row r="248" spans="2:12" ht="16.95" customHeight="1" thickBot="1" x14ac:dyDescent="0.35">
      <c r="B248" s="67" t="s">
        <v>130</v>
      </c>
      <c r="C248" s="68"/>
      <c r="D248" s="68"/>
      <c r="E248" s="111">
        <f>(E246+E204+E163+E117)</f>
        <v>19066000</v>
      </c>
      <c r="F248" s="112">
        <f>F117+F163+F246+F204</f>
        <v>23793000</v>
      </c>
      <c r="G248" s="153">
        <f>F248-E248</f>
        <v>4727000</v>
      </c>
      <c r="H248" s="221">
        <f>H117+H163+H246+H204</f>
        <v>34417000</v>
      </c>
      <c r="I248" s="256">
        <f t="shared" si="11"/>
        <v>10624000</v>
      </c>
    </row>
    <row r="249" spans="2:12" ht="16.95" customHeight="1" x14ac:dyDescent="0.3">
      <c r="B249" s="70"/>
      <c r="C249" s="71"/>
      <c r="D249" s="71"/>
      <c r="E249" s="72"/>
      <c r="F249" s="73"/>
      <c r="G249" s="73"/>
      <c r="H249" s="234"/>
      <c r="I249" s="234"/>
    </row>
    <row r="250" spans="2:12" ht="16.95" customHeight="1" x14ac:dyDescent="0.3">
      <c r="B250" s="70"/>
      <c r="C250" s="71"/>
      <c r="D250" s="71"/>
      <c r="E250" s="72"/>
      <c r="F250" s="73"/>
      <c r="G250" s="73"/>
      <c r="H250" s="234"/>
      <c r="I250" s="234"/>
    </row>
    <row r="251" spans="2:12" s="66" customFormat="1" ht="16.95" customHeight="1" thickBot="1" x14ac:dyDescent="0.35">
      <c r="B251" s="70"/>
      <c r="C251" s="71"/>
      <c r="D251" s="71"/>
      <c r="E251" s="72"/>
      <c r="F251" s="73"/>
      <c r="G251" s="73"/>
      <c r="H251" s="234"/>
      <c r="I251" s="234"/>
    </row>
    <row r="252" spans="2:12" ht="16.95" customHeight="1" thickBot="1" x14ac:dyDescent="0.35">
      <c r="B252" s="176" t="s">
        <v>152</v>
      </c>
      <c r="C252" s="177"/>
      <c r="D252" s="177"/>
      <c r="E252" s="178">
        <f>E72-E248</f>
        <v>-2400000</v>
      </c>
      <c r="F252" s="178">
        <f>F72-F248</f>
        <v>-7824500</v>
      </c>
      <c r="G252" s="178">
        <f>G72-G248</f>
        <v>-5424500</v>
      </c>
      <c r="H252" s="235">
        <f>H72-H248</f>
        <v>-16693500</v>
      </c>
      <c r="I252" s="256">
        <f t="shared" si="11"/>
        <v>-8869000</v>
      </c>
      <c r="J252" s="11"/>
    </row>
    <row r="253" spans="2:12" ht="24" customHeight="1" x14ac:dyDescent="0.3">
      <c r="D253" s="35"/>
      <c r="I253" s="205"/>
    </row>
    <row r="254" spans="2:12" ht="16.95" customHeight="1" x14ac:dyDescent="0.35">
      <c r="C254" s="15"/>
      <c r="D254" s="16" t="s">
        <v>131</v>
      </c>
      <c r="E254" s="43"/>
      <c r="I254" s="205"/>
    </row>
    <row r="255" spans="2:12" ht="16.95" customHeight="1" thickBot="1" x14ac:dyDescent="0.45">
      <c r="C255" s="1"/>
      <c r="D255" s="2"/>
      <c r="E255" s="43"/>
      <c r="I255" s="205"/>
    </row>
    <row r="256" spans="2:12" ht="16.95" customHeight="1" thickBot="1" x14ac:dyDescent="0.35">
      <c r="B256" s="94" t="s">
        <v>1</v>
      </c>
      <c r="C256" s="82" t="s">
        <v>2</v>
      </c>
      <c r="D256" s="82" t="s">
        <v>3</v>
      </c>
      <c r="E256" s="154">
        <v>2020</v>
      </c>
      <c r="F256" s="75" t="s">
        <v>148</v>
      </c>
      <c r="G256" s="76" t="s">
        <v>149</v>
      </c>
      <c r="H256" s="229">
        <v>2022</v>
      </c>
      <c r="I256" s="79" t="str">
        <f>I8</f>
        <v>rozdíl 22 vs 21</v>
      </c>
    </row>
    <row r="257" spans="2:9" ht="16.95" customHeight="1" thickBot="1" x14ac:dyDescent="0.35">
      <c r="B257" s="99"/>
      <c r="C257" s="155"/>
      <c r="D257" s="168" t="s">
        <v>132</v>
      </c>
      <c r="E257" s="156">
        <f>SUM(E258:E260)</f>
        <v>2400000</v>
      </c>
      <c r="F257" s="157">
        <v>7824500</v>
      </c>
      <c r="G257" s="158">
        <f>F257-E257</f>
        <v>5424500</v>
      </c>
      <c r="H257" s="243">
        <f>SUM(H258:H260)</f>
        <v>16693000</v>
      </c>
      <c r="I257" s="257">
        <f t="shared" si="11"/>
        <v>8868500</v>
      </c>
    </row>
    <row r="258" spans="2:9" ht="16.95" customHeight="1" x14ac:dyDescent="0.3">
      <c r="B258" s="25"/>
      <c r="C258" s="127">
        <v>8124</v>
      </c>
      <c r="D258" s="164" t="s">
        <v>145</v>
      </c>
      <c r="E258" s="165">
        <v>-600000</v>
      </c>
      <c r="F258" s="166">
        <v>-600000</v>
      </c>
      <c r="G258" s="167"/>
      <c r="H258" s="215">
        <v>-200000</v>
      </c>
      <c r="I258" s="124">
        <f t="shared" si="11"/>
        <v>400000</v>
      </c>
    </row>
    <row r="259" spans="2:9" ht="16.95" customHeight="1" x14ac:dyDescent="0.3">
      <c r="B259" s="25"/>
      <c r="C259" s="114">
        <v>8115</v>
      </c>
      <c r="D259" s="84" t="s">
        <v>134</v>
      </c>
      <c r="E259" s="85">
        <v>3000000</v>
      </c>
      <c r="F259" s="49">
        <v>8424500</v>
      </c>
      <c r="G259" s="101"/>
      <c r="H259" s="244">
        <v>16893000</v>
      </c>
      <c r="I259" s="246">
        <f t="shared" si="11"/>
        <v>8468500</v>
      </c>
    </row>
    <row r="260" spans="2:9" ht="16.95" customHeight="1" thickBot="1" x14ac:dyDescent="0.35">
      <c r="B260" s="247"/>
      <c r="C260" s="248">
        <v>8115</v>
      </c>
      <c r="D260" s="239" t="s">
        <v>146</v>
      </c>
      <c r="E260" s="249">
        <v>0</v>
      </c>
      <c r="F260" s="249">
        <v>0</v>
      </c>
      <c r="G260" s="242"/>
      <c r="H260" s="250">
        <v>0</v>
      </c>
      <c r="I260" s="187">
        <f t="shared" si="11"/>
        <v>0</v>
      </c>
    </row>
    <row r="261" spans="2:9" ht="16.95" customHeight="1" thickBot="1" x14ac:dyDescent="0.35">
      <c r="B261" s="163" t="s">
        <v>133</v>
      </c>
      <c r="C261" s="145"/>
      <c r="D261" s="159"/>
      <c r="E261" s="160">
        <f>SUM(E258:E260)</f>
        <v>2400000</v>
      </c>
      <c r="F261" s="161">
        <v>7824500</v>
      </c>
      <c r="G261" s="162">
        <f>F261-E261</f>
        <v>5424500</v>
      </c>
      <c r="H261" s="245">
        <f>H257</f>
        <v>16693000</v>
      </c>
      <c r="I261" s="162">
        <f t="shared" ref="I261" si="12">H261-E261</f>
        <v>14293000</v>
      </c>
    </row>
  </sheetData>
  <protectedRanges>
    <protectedRange sqref="B257:E259 B260:D260" name="Oblast11"/>
    <protectedRange sqref="F202 E184:E203 B183:D203 B167:E182 H202" name="Oblast9"/>
    <protectedRange sqref="E157:E162 E155 B155:D162 F149 F157 B121:E154 H149 H157" name="Oblast7"/>
    <protectedRange sqref="B78:E80 B81:D81 F78 B84:D84 F83 B89:D90 B91:E116 B85:E88 B82:E83 H78 H83" name="Oblast5"/>
    <protectedRange sqref="B28:E29" name="Oblast3"/>
    <protectedRange sqref="B9:E21" name="Oblast2"/>
    <protectedRange sqref="F35 B35:E58 B60:E60 B59:D59 B62:E63 B61:D61 B69:E69 B64:D64 B67:D68 B65:E66 H35" name="Oblast4"/>
    <protectedRange sqref="F35 B35:E58 B60:E60 B59:D59 B62:E63 B61:D61 B69:E69 B64:D64 B67:D68 B65:E66 H35" name="Oblast6"/>
    <protectedRange sqref="E157:E162 E155 B155:D162 F149 F157 B121:E154 H149 H157" name="Oblast8"/>
    <protectedRange sqref="B209:E245" name="Oblast10"/>
    <protectedRange sqref="F257:F260 E260 H257:H260" name="Oblast11_1"/>
    <protectedRange sqref="F243:F244 F203 F167:F201 H243:H244 H203 H167:H201" name="Oblast9_1"/>
    <protectedRange sqref="F161 F150 F152:F153 F155:F156 F159 F121:F148 H161 H150 H152:H153 H155:H156 H159 H121:H148" name="Oblast7_1"/>
    <protectedRange sqref="F80 F90:F93 F88 F95:F96 F103:F104 F106:F107 F109:F116 F98:F101 F82 H80 H90:H93 H88 H95:H96 H103:H104 H106:H107 H109:H116 H98:H101 H82" name="Oblast5_1"/>
    <protectedRange sqref="F28 H28" name="Oblast3_1"/>
    <protectedRange sqref="F9:F21 H9:H21" name="Oblast2_1"/>
    <protectedRange sqref="E59 E61 E64 E67:E68 F79 E81:F81 F85:F87 E84:F84 E89:E90 F89 F94 F97 F102 F105 F108 F151 F36:F69 F158 F160 F162 F154 H79 H81 H84:H87 H89 H94 H97 H102 H105 H108 H151 H36:H69 H158 H160 H162 H154" name="Oblast4_1"/>
    <protectedRange sqref="E59 E61 E64 E67:E68 F79 E81:F81 F85:F87 E84:F84 E89:E90 F89 F94 F97 F102 F105 F108 F151 F36:F69 F158 F160 F162 F154 H79 H81 H84:H87 H89 H94 H97 H102 H105 H108 H151 H36:H69 H158 H160 H162 H154" name="Oblast6_1"/>
    <protectedRange sqref="F161 F150 F152:F153 F155:F156 F159 F121:F148 H161 H150 H152:H153 H155:H156 H159 H121:H148" name="Oblast8_1"/>
    <protectedRange sqref="F245 F209:F242 H245 H209:H242" name="Oblast10_1"/>
  </protectedRanges>
  <mergeCells count="1">
    <mergeCell ref="D2:G2"/>
  </mergeCells>
  <pageMargins left="0.25" right="0.25" top="0.75" bottom="0.75" header="0.3" footer="0.3"/>
  <pageSetup paperSize="9" scale="81" firstPageNumber="0" fitToHeight="8" orientation="portrait" horizontalDpi="300" verticalDpi="300" r:id="rId1"/>
  <headerFooter differentFirst="1">
    <oddFooter>&amp;CObec Štěpánovice u Českých Budějovic &amp;RStránka &amp;P</oddFooter>
  </headerFooter>
  <rowBreaks count="7" manualBreakCount="7">
    <brk id="30" max="16383" man="1"/>
    <brk id="72" max="16383" man="1"/>
    <brk id="117" max="16383" man="1"/>
    <brk id="163" max="16383" man="1"/>
    <brk id="204" max="16383" man="1"/>
    <brk id="252" max="16383" man="1"/>
    <brk id="263" max="16383" man="1"/>
  </rowBreaks>
  <colBreaks count="2" manualBreakCount="2">
    <brk id="7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7AE8-95FE-418B-91E0-26A9893DB0D4}">
  <dimension ref="B1:S261"/>
  <sheetViews>
    <sheetView tabSelected="1" topLeftCell="B1" zoomScale="106" zoomScaleNormal="145" zoomScalePageLayoutView="90" workbookViewId="0">
      <selection activeCell="F259" sqref="F259"/>
    </sheetView>
  </sheetViews>
  <sheetFormatPr defaultRowHeight="16.95" customHeight="1" x14ac:dyDescent="0.3"/>
  <cols>
    <col min="1" max="1" width="1" customWidth="1"/>
    <col min="2" max="2" width="10.44140625" customWidth="1"/>
    <col min="3" max="3" width="7.44140625" customWidth="1"/>
    <col min="4" max="4" width="39.44140625" customWidth="1"/>
    <col min="5" max="5" width="19.77734375" style="5" customWidth="1"/>
    <col min="6" max="6" width="20.21875" style="205" customWidth="1"/>
    <col min="7" max="7" width="16.5546875" style="46" bestFit="1" customWidth="1"/>
    <col min="8" max="8" width="16.21875" bestFit="1" customWidth="1"/>
    <col min="9" max="9" width="7.77734375" customWidth="1"/>
    <col min="10" max="10" width="37.109375" customWidth="1"/>
    <col min="11" max="11" width="18" customWidth="1"/>
    <col min="12" max="12" width="0" hidden="1" customWidth="1"/>
    <col min="13" max="13" width="16.21875" customWidth="1"/>
    <col min="16" max="16" width="36.44140625" customWidth="1"/>
    <col min="17" max="17" width="15.77734375" customWidth="1"/>
    <col min="18" max="18" width="0" hidden="1" customWidth="1"/>
    <col min="19" max="19" width="15.77734375" bestFit="1" customWidth="1"/>
  </cols>
  <sheetData>
    <row r="1" spans="2:19" ht="16.95" customHeight="1" x14ac:dyDescent="0.3">
      <c r="B1" s="5"/>
      <c r="C1" s="5"/>
      <c r="D1" s="5"/>
    </row>
    <row r="2" spans="2:19" ht="23.4" x14ac:dyDescent="0.45">
      <c r="B2" s="5"/>
      <c r="C2" s="5"/>
      <c r="D2" s="265" t="s">
        <v>157</v>
      </c>
      <c r="E2" s="265"/>
      <c r="F2" s="264"/>
      <c r="G2" s="264"/>
      <c r="N2" s="7"/>
      <c r="O2" s="5"/>
      <c r="P2" s="7"/>
      <c r="Q2" s="8"/>
      <c r="R2" s="5"/>
      <c r="S2" s="8"/>
    </row>
    <row r="3" spans="2:19" ht="16.95" customHeight="1" x14ac:dyDescent="0.45">
      <c r="B3" s="5"/>
      <c r="C3" s="5"/>
      <c r="D3" s="180"/>
      <c r="E3" s="180"/>
      <c r="F3" s="207"/>
      <c r="G3" s="180"/>
      <c r="N3" s="7"/>
      <c r="O3" s="5"/>
      <c r="P3" s="7"/>
      <c r="Q3" s="8"/>
      <c r="R3" s="5"/>
      <c r="S3" s="8"/>
    </row>
    <row r="4" spans="2:19" ht="21" x14ac:dyDescent="0.4">
      <c r="B4" s="13"/>
      <c r="C4" s="13" t="s">
        <v>150</v>
      </c>
      <c r="D4" s="13"/>
      <c r="E4" s="74"/>
      <c r="N4" s="7"/>
      <c r="O4" s="5"/>
      <c r="P4" s="5"/>
      <c r="Q4" s="8"/>
      <c r="R4" s="5"/>
      <c r="S4" s="5"/>
    </row>
    <row r="5" spans="2:19" ht="16.95" customHeight="1" x14ac:dyDescent="0.3">
      <c r="B5" s="13"/>
      <c r="C5" s="13"/>
      <c r="D5" s="13"/>
      <c r="E5" s="74"/>
      <c r="N5" s="7"/>
      <c r="O5" s="5"/>
      <c r="P5" s="5"/>
      <c r="Q5" s="8"/>
      <c r="R5" s="5"/>
      <c r="S5" s="5"/>
    </row>
    <row r="6" spans="2:19" ht="16.95" customHeight="1" x14ac:dyDescent="0.35">
      <c r="B6" s="14" t="s">
        <v>0</v>
      </c>
      <c r="C6" s="14"/>
      <c r="D6" s="14"/>
      <c r="E6" s="74"/>
      <c r="N6" s="7"/>
      <c r="O6" s="5"/>
      <c r="P6" s="5"/>
      <c r="Q6" s="8"/>
      <c r="R6" s="5"/>
      <c r="S6" s="5"/>
    </row>
    <row r="7" spans="2:19" ht="16.95" customHeight="1" thickBot="1" x14ac:dyDescent="0.35">
      <c r="N7" s="7"/>
      <c r="O7" s="5"/>
      <c r="P7" s="5"/>
      <c r="Q7" s="8"/>
      <c r="R7" s="5"/>
      <c r="S7" s="5"/>
    </row>
    <row r="8" spans="2:19" ht="16.95" customHeight="1" thickBot="1" x14ac:dyDescent="0.35">
      <c r="B8" s="17" t="s">
        <v>1</v>
      </c>
      <c r="C8" s="18" t="s">
        <v>2</v>
      </c>
      <c r="D8" s="19" t="s">
        <v>3</v>
      </c>
      <c r="E8" s="132" t="s">
        <v>148</v>
      </c>
      <c r="F8" s="132" t="s">
        <v>153</v>
      </c>
      <c r="G8" s="79" t="s">
        <v>156</v>
      </c>
      <c r="N8" s="7"/>
      <c r="O8" s="5"/>
      <c r="P8" s="5"/>
      <c r="Q8" s="8"/>
      <c r="R8" s="5"/>
      <c r="S8" s="5"/>
    </row>
    <row r="9" spans="2:19" ht="16.95" customHeight="1" x14ac:dyDescent="0.3">
      <c r="B9" s="80"/>
      <c r="C9" s="192">
        <v>1111</v>
      </c>
      <c r="D9" s="128" t="s">
        <v>4</v>
      </c>
      <c r="E9" s="129">
        <v>3300000</v>
      </c>
      <c r="F9" s="211">
        <v>2400000</v>
      </c>
      <c r="G9" s="130">
        <f>F9-E9</f>
        <v>-900000</v>
      </c>
      <c r="N9" s="7"/>
      <c r="O9" s="5"/>
      <c r="P9" s="5"/>
      <c r="Q9" s="8"/>
      <c r="R9" s="5"/>
      <c r="S9" s="5"/>
    </row>
    <row r="10" spans="2:19" ht="16.95" customHeight="1" x14ac:dyDescent="0.3">
      <c r="B10" s="80"/>
      <c r="C10" s="83">
        <v>1112</v>
      </c>
      <c r="D10" s="87" t="s">
        <v>5</v>
      </c>
      <c r="E10" s="91">
        <v>30000</v>
      </c>
      <c r="F10" s="268">
        <v>120000</v>
      </c>
      <c r="G10" s="96">
        <f>F10-E10</f>
        <v>90000</v>
      </c>
      <c r="N10" s="7"/>
      <c r="O10" s="5"/>
      <c r="P10" s="5"/>
      <c r="Q10" s="8"/>
      <c r="R10" s="5"/>
      <c r="S10" s="5"/>
    </row>
    <row r="11" spans="2:19" ht="16.95" customHeight="1" x14ac:dyDescent="0.3">
      <c r="B11" s="80"/>
      <c r="C11" s="83">
        <v>1113</v>
      </c>
      <c r="D11" s="87" t="s">
        <v>6</v>
      </c>
      <c r="E11" s="91">
        <v>280000</v>
      </c>
      <c r="F11" s="268">
        <v>416000</v>
      </c>
      <c r="G11" s="96">
        <f>F11-E11</f>
        <v>136000</v>
      </c>
      <c r="N11" s="7"/>
      <c r="O11" s="5"/>
      <c r="P11" s="5"/>
      <c r="Q11" s="8"/>
      <c r="R11" s="5"/>
      <c r="S11" s="5"/>
    </row>
    <row r="12" spans="2:19" ht="16.95" customHeight="1" x14ac:dyDescent="0.3">
      <c r="B12" s="80"/>
      <c r="C12" s="83">
        <v>1121</v>
      </c>
      <c r="D12" s="87" t="s">
        <v>7</v>
      </c>
      <c r="E12" s="91">
        <v>2634000</v>
      </c>
      <c r="F12" s="268">
        <v>3460000</v>
      </c>
      <c r="G12" s="96">
        <f>F12-E12</f>
        <v>826000</v>
      </c>
      <c r="N12" s="7"/>
      <c r="O12" s="5"/>
      <c r="P12" s="9"/>
      <c r="Q12" s="8"/>
      <c r="R12" s="5"/>
      <c r="S12" s="5"/>
    </row>
    <row r="13" spans="2:19" ht="16.95" customHeight="1" x14ac:dyDescent="0.3">
      <c r="B13" s="80"/>
      <c r="C13" s="83">
        <v>1122</v>
      </c>
      <c r="D13" s="87" t="s">
        <v>8</v>
      </c>
      <c r="E13" s="91">
        <v>200000</v>
      </c>
      <c r="F13" s="268">
        <v>274000</v>
      </c>
      <c r="G13" s="96">
        <f>F13-E13</f>
        <v>74000</v>
      </c>
      <c r="N13" s="7"/>
      <c r="O13" s="5"/>
      <c r="P13" s="5"/>
      <c r="Q13" s="8"/>
      <c r="R13" s="5"/>
      <c r="S13" s="5"/>
    </row>
    <row r="14" spans="2:19" ht="16.95" customHeight="1" x14ac:dyDescent="0.3">
      <c r="B14" s="80"/>
      <c r="C14" s="83">
        <v>1211</v>
      </c>
      <c r="D14" s="87" t="s">
        <v>9</v>
      </c>
      <c r="E14" s="91">
        <v>5715000</v>
      </c>
      <c r="F14" s="268">
        <v>7374000</v>
      </c>
      <c r="G14" s="96">
        <f>F14-E14</f>
        <v>1659000</v>
      </c>
      <c r="N14" s="7"/>
      <c r="O14" s="5"/>
      <c r="P14" s="7"/>
      <c r="Q14" s="8"/>
      <c r="R14" s="5"/>
      <c r="S14" s="8"/>
    </row>
    <row r="15" spans="2:19" ht="16.95" customHeight="1" x14ac:dyDescent="0.3">
      <c r="B15" s="80"/>
      <c r="C15" s="83">
        <v>1340</v>
      </c>
      <c r="D15" s="87" t="s">
        <v>10</v>
      </c>
      <c r="E15" s="91">
        <v>500000</v>
      </c>
      <c r="F15" s="268">
        <v>550000</v>
      </c>
      <c r="G15" s="96">
        <f>F15-E15</f>
        <v>50000</v>
      </c>
      <c r="N15" s="7"/>
      <c r="O15" s="5"/>
      <c r="P15" s="5"/>
      <c r="Q15" s="8"/>
      <c r="R15" s="5"/>
      <c r="S15" s="5"/>
    </row>
    <row r="16" spans="2:19" ht="16.95" customHeight="1" x14ac:dyDescent="0.3">
      <c r="B16" s="80"/>
      <c r="C16" s="83">
        <v>1341</v>
      </c>
      <c r="D16" s="87" t="s">
        <v>135</v>
      </c>
      <c r="E16" s="91">
        <v>15000</v>
      </c>
      <c r="F16" s="268">
        <v>15000</v>
      </c>
      <c r="G16" s="96">
        <f>F16-E16</f>
        <v>0</v>
      </c>
      <c r="N16" s="7"/>
      <c r="O16" s="5"/>
      <c r="P16" s="7"/>
      <c r="Q16" s="8"/>
      <c r="R16" s="5"/>
      <c r="S16" s="8"/>
    </row>
    <row r="17" spans="2:19" ht="16.95" customHeight="1" x14ac:dyDescent="0.3">
      <c r="B17" s="80"/>
      <c r="C17" s="83">
        <v>1345</v>
      </c>
      <c r="D17" s="87" t="s">
        <v>11</v>
      </c>
      <c r="E17" s="91">
        <v>20000</v>
      </c>
      <c r="F17" s="268">
        <v>20000</v>
      </c>
      <c r="G17" s="96">
        <f>F17-E17</f>
        <v>0</v>
      </c>
      <c r="N17" s="7"/>
      <c r="O17" s="5"/>
      <c r="P17" s="7"/>
      <c r="Q17" s="8"/>
      <c r="R17" s="5"/>
      <c r="S17" s="8"/>
    </row>
    <row r="18" spans="2:19" ht="16.95" customHeight="1" x14ac:dyDescent="0.3">
      <c r="B18" s="80"/>
      <c r="C18" s="86">
        <v>1381</v>
      </c>
      <c r="D18" s="88" t="s">
        <v>12</v>
      </c>
      <c r="E18" s="92">
        <v>70000</v>
      </c>
      <c r="F18" s="269">
        <v>100000</v>
      </c>
      <c r="G18" s="96">
        <f>F18-E18</f>
        <v>30000</v>
      </c>
      <c r="N18" s="7"/>
      <c r="O18" s="5"/>
      <c r="P18" s="5"/>
      <c r="Q18" s="8"/>
      <c r="R18" s="5"/>
      <c r="S18" s="5"/>
    </row>
    <row r="19" spans="2:19" ht="16.95" customHeight="1" x14ac:dyDescent="0.3">
      <c r="B19" s="80"/>
      <c r="C19" s="83">
        <v>1361</v>
      </c>
      <c r="D19" s="87" t="s">
        <v>13</v>
      </c>
      <c r="E19" s="91">
        <v>10000</v>
      </c>
      <c r="F19" s="268">
        <v>10000</v>
      </c>
      <c r="G19" s="96">
        <f>F19-E19</f>
        <v>0</v>
      </c>
      <c r="N19" s="7"/>
      <c r="O19" s="5"/>
      <c r="P19" s="5"/>
      <c r="Q19" s="8"/>
      <c r="R19" s="5"/>
      <c r="S19" s="5"/>
    </row>
    <row r="20" spans="2:19" ht="16.95" customHeight="1" x14ac:dyDescent="0.3">
      <c r="B20" s="100"/>
      <c r="C20" s="83">
        <v>1511</v>
      </c>
      <c r="D20" s="87" t="s">
        <v>14</v>
      </c>
      <c r="E20" s="91">
        <v>670000</v>
      </c>
      <c r="F20" s="268">
        <v>670000</v>
      </c>
      <c r="G20" s="96">
        <f>F20-E20</f>
        <v>0</v>
      </c>
      <c r="N20" s="7"/>
      <c r="O20" s="5"/>
      <c r="P20" s="7"/>
      <c r="Q20" s="8"/>
      <c r="R20" s="5"/>
      <c r="S20" s="8"/>
    </row>
    <row r="21" spans="2:19" ht="16.95" customHeight="1" thickBot="1" x14ac:dyDescent="0.35">
      <c r="B21" s="80"/>
      <c r="C21" s="81"/>
      <c r="D21" s="5"/>
      <c r="E21" s="266"/>
      <c r="F21" s="270"/>
      <c r="G21" s="267"/>
      <c r="N21" s="7"/>
      <c r="O21" s="5"/>
      <c r="P21" s="7"/>
      <c r="Q21" s="8"/>
      <c r="R21" s="5"/>
      <c r="S21" s="8"/>
    </row>
    <row r="22" spans="2:19" ht="16.95" customHeight="1" thickBot="1" x14ac:dyDescent="0.35">
      <c r="B22" s="31" t="s">
        <v>15</v>
      </c>
      <c r="C22" s="45"/>
      <c r="D22" s="31"/>
      <c r="E22" s="93">
        <f>SUM(E9:E20)</f>
        <v>13444000</v>
      </c>
      <c r="F22" s="209">
        <f>SUM(F9:F20)</f>
        <v>15409000</v>
      </c>
      <c r="G22" s="200">
        <f>F22-E22</f>
        <v>1965000</v>
      </c>
      <c r="N22" s="7"/>
      <c r="O22" s="5"/>
      <c r="P22" s="5"/>
      <c r="Q22" s="8"/>
      <c r="R22" s="5"/>
      <c r="S22" s="5"/>
    </row>
    <row r="23" spans="2:19" ht="16.95" customHeight="1" x14ac:dyDescent="0.3">
      <c r="G23" s="5"/>
      <c r="N23" s="7"/>
      <c r="O23" s="5"/>
      <c r="P23" s="7"/>
      <c r="Q23" s="8"/>
      <c r="R23" s="5"/>
      <c r="S23" s="8"/>
    </row>
    <row r="24" spans="2:19" ht="16.95" customHeight="1" x14ac:dyDescent="0.3">
      <c r="G24" s="5"/>
      <c r="N24" s="7"/>
      <c r="O24" s="5"/>
      <c r="P24" s="5"/>
      <c r="Q24" s="8"/>
      <c r="R24" s="5"/>
      <c r="S24" s="5"/>
    </row>
    <row r="25" spans="2:19" ht="16.95" customHeight="1" x14ac:dyDescent="0.35">
      <c r="B25" s="14" t="s">
        <v>16</v>
      </c>
      <c r="C25" s="13"/>
      <c r="D25" s="13"/>
      <c r="E25" s="74"/>
      <c r="G25" s="74"/>
      <c r="N25" s="7"/>
      <c r="O25" s="5"/>
      <c r="P25" s="5"/>
      <c r="Q25" s="8"/>
      <c r="R25" s="5"/>
      <c r="S25" s="5"/>
    </row>
    <row r="26" spans="2:19" ht="16.95" customHeight="1" thickBot="1" x14ac:dyDescent="0.35">
      <c r="G26" s="5"/>
      <c r="N26" s="7"/>
      <c r="O26" s="5"/>
      <c r="P26" s="5"/>
      <c r="Q26" s="8"/>
      <c r="R26" s="5"/>
      <c r="S26" s="5"/>
    </row>
    <row r="27" spans="2:19" ht="16.95" customHeight="1" thickBot="1" x14ac:dyDescent="0.35">
      <c r="B27" s="97" t="s">
        <v>1</v>
      </c>
      <c r="C27" s="98" t="s">
        <v>2</v>
      </c>
      <c r="D27" s="131" t="s">
        <v>3</v>
      </c>
      <c r="E27" s="90" t="s">
        <v>148</v>
      </c>
      <c r="F27" s="229" t="str">
        <f>F8</f>
        <v>Návrh rozpočtu 2022</v>
      </c>
      <c r="G27" s="76" t="str">
        <f>G8</f>
        <v>rozdíl 22 vs 21</v>
      </c>
      <c r="N27" s="7"/>
      <c r="O27" s="5"/>
      <c r="P27" s="5"/>
      <c r="Q27" s="8"/>
      <c r="R27" s="5"/>
      <c r="S27" s="5"/>
    </row>
    <row r="28" spans="2:19" ht="16.95" customHeight="1" x14ac:dyDescent="0.3">
      <c r="B28" s="25"/>
      <c r="C28" s="127">
        <v>4112</v>
      </c>
      <c r="D28" s="128" t="s">
        <v>17</v>
      </c>
      <c r="E28" s="91">
        <v>200000</v>
      </c>
      <c r="F28" s="268">
        <v>200000</v>
      </c>
      <c r="G28" s="96">
        <f>F28-E28</f>
        <v>0</v>
      </c>
      <c r="N28" s="7"/>
      <c r="O28" s="5"/>
      <c r="P28" s="5"/>
      <c r="Q28" s="8"/>
      <c r="R28" s="5"/>
      <c r="S28" s="5"/>
    </row>
    <row r="29" spans="2:19" ht="16.95" customHeight="1" thickBot="1" x14ac:dyDescent="0.35">
      <c r="B29" s="25"/>
      <c r="C29" s="3"/>
      <c r="D29" s="5"/>
      <c r="E29" s="271"/>
      <c r="F29" s="273"/>
      <c r="G29" s="272">
        <f>F29-E29</f>
        <v>0</v>
      </c>
      <c r="N29" s="7"/>
      <c r="O29" s="5"/>
      <c r="P29" s="9"/>
      <c r="Q29" s="8"/>
      <c r="R29" s="5"/>
      <c r="S29" s="5"/>
    </row>
    <row r="30" spans="2:19" ht="16.95" customHeight="1" thickBot="1" x14ac:dyDescent="0.35">
      <c r="B30" s="31" t="s">
        <v>18</v>
      </c>
      <c r="C30" s="45"/>
      <c r="D30" s="45"/>
      <c r="E30" s="185">
        <f>SUM(E28:E28)</f>
        <v>200000</v>
      </c>
      <c r="F30" s="236">
        <f>SUM(F28:F28)</f>
        <v>200000</v>
      </c>
      <c r="G30" s="263">
        <f>F30-E30</f>
        <v>0</v>
      </c>
      <c r="N30" s="7"/>
      <c r="O30" s="5"/>
      <c r="P30" s="5"/>
      <c r="Q30" s="8"/>
      <c r="R30" s="5"/>
      <c r="S30" s="5"/>
    </row>
    <row r="31" spans="2:19" ht="34.200000000000003" customHeight="1" x14ac:dyDescent="0.3">
      <c r="G31" s="205"/>
    </row>
    <row r="32" spans="2:19" ht="16.95" customHeight="1" x14ac:dyDescent="0.35">
      <c r="B32" s="14" t="s">
        <v>19</v>
      </c>
      <c r="C32" s="13"/>
      <c r="D32" s="13"/>
      <c r="G32" s="205"/>
    </row>
    <row r="33" spans="2:17" ht="16.95" customHeight="1" thickBot="1" x14ac:dyDescent="0.35">
      <c r="G33" s="205"/>
    </row>
    <row r="34" spans="2:17" ht="16.95" customHeight="1" thickBot="1" x14ac:dyDescent="0.35">
      <c r="B34" s="97" t="s">
        <v>1</v>
      </c>
      <c r="C34" s="98" t="s">
        <v>2</v>
      </c>
      <c r="D34" s="131" t="s">
        <v>3</v>
      </c>
      <c r="E34" s="132" t="s">
        <v>148</v>
      </c>
      <c r="F34" s="210" t="s">
        <v>153</v>
      </c>
      <c r="G34" s="79" t="str">
        <f>G8</f>
        <v>rozdíl 22 vs 21</v>
      </c>
    </row>
    <row r="35" spans="2:17" ht="16.95" customHeight="1" x14ac:dyDescent="0.3">
      <c r="B35" s="22">
        <v>1032</v>
      </c>
      <c r="C35" s="23"/>
      <c r="D35" s="50" t="s">
        <v>20</v>
      </c>
      <c r="E35" s="57">
        <f>SUM(E36)</f>
        <v>10000</v>
      </c>
      <c r="F35" s="212">
        <f>SUM(F36)</f>
        <v>10000</v>
      </c>
      <c r="G35" s="57">
        <f>F35-E35</f>
        <v>0</v>
      </c>
    </row>
    <row r="36" spans="2:17" ht="16.95" customHeight="1" x14ac:dyDescent="0.3">
      <c r="B36" s="102"/>
      <c r="C36" s="103"/>
      <c r="D36" s="104" t="s">
        <v>21</v>
      </c>
      <c r="E36" s="123">
        <v>10000</v>
      </c>
      <c r="F36" s="213">
        <v>10000</v>
      </c>
      <c r="G36" s="259">
        <f>F36-E36</f>
        <v>0</v>
      </c>
      <c r="Q36" s="11"/>
    </row>
    <row r="37" spans="2:17" ht="16.95" customHeight="1" x14ac:dyDescent="0.3">
      <c r="B37" s="24">
        <v>2212</v>
      </c>
      <c r="C37" s="36"/>
      <c r="D37" s="7" t="s">
        <v>22</v>
      </c>
      <c r="E37" s="55">
        <f>SUM(E38)</f>
        <v>0</v>
      </c>
      <c r="F37" s="214">
        <f>SUM(F38)</f>
        <v>0</v>
      </c>
      <c r="G37" s="61">
        <f>F37-E37</f>
        <v>0</v>
      </c>
    </row>
    <row r="38" spans="2:17" ht="16.95" customHeight="1" x14ac:dyDescent="0.3">
      <c r="B38" s="102"/>
      <c r="C38" s="105">
        <v>2324</v>
      </c>
      <c r="D38" s="104" t="s">
        <v>23</v>
      </c>
      <c r="E38" s="119">
        <v>0</v>
      </c>
      <c r="F38" s="215">
        <v>0</v>
      </c>
      <c r="G38" s="254">
        <f>F38-E38</f>
        <v>0</v>
      </c>
    </row>
    <row r="39" spans="2:17" ht="16.95" customHeight="1" x14ac:dyDescent="0.3">
      <c r="B39" s="24">
        <v>2310</v>
      </c>
      <c r="C39" s="36"/>
      <c r="D39" s="51" t="s">
        <v>24</v>
      </c>
      <c r="E39" s="61">
        <f>SUM(E40:E41)</f>
        <v>900000</v>
      </c>
      <c r="F39" s="216">
        <v>900000</v>
      </c>
      <c r="G39" s="61">
        <f>F39-E39</f>
        <v>0</v>
      </c>
    </row>
    <row r="40" spans="2:17" ht="16.95" customHeight="1" x14ac:dyDescent="0.3">
      <c r="B40" s="24"/>
      <c r="C40" s="36">
        <v>2111</v>
      </c>
      <c r="D40" s="5" t="s">
        <v>25</v>
      </c>
      <c r="E40" s="56">
        <v>900000</v>
      </c>
      <c r="F40" s="217">
        <v>900000</v>
      </c>
      <c r="G40" s="253">
        <f>F40-E40</f>
        <v>0</v>
      </c>
    </row>
    <row r="41" spans="2:17" ht="16.95" customHeight="1" x14ac:dyDescent="0.3">
      <c r="B41" s="106"/>
      <c r="C41" s="105">
        <v>2324</v>
      </c>
      <c r="D41" s="107" t="s">
        <v>23</v>
      </c>
      <c r="E41" s="119">
        <v>0</v>
      </c>
      <c r="F41" s="215">
        <v>0</v>
      </c>
      <c r="G41" s="254">
        <f>F41-E41</f>
        <v>0</v>
      </c>
    </row>
    <row r="42" spans="2:17" ht="16.95" customHeight="1" x14ac:dyDescent="0.3">
      <c r="B42" s="24">
        <v>2321</v>
      </c>
      <c r="C42" s="36"/>
      <c r="D42" s="7" t="s">
        <v>26</v>
      </c>
      <c r="E42" s="61">
        <f>SUM(E43:E44)</f>
        <v>500000</v>
      </c>
      <c r="F42" s="216">
        <f>SUM(F43:F44)</f>
        <v>500000</v>
      </c>
      <c r="G42" s="61">
        <f>F42-E42</f>
        <v>0</v>
      </c>
    </row>
    <row r="43" spans="2:17" ht="16.95" customHeight="1" x14ac:dyDescent="0.3">
      <c r="B43" s="24"/>
      <c r="C43" s="36">
        <v>2111</v>
      </c>
      <c r="D43" s="5" t="s">
        <v>27</v>
      </c>
      <c r="E43" s="62">
        <v>500000</v>
      </c>
      <c r="F43" s="218">
        <v>500000</v>
      </c>
      <c r="G43" s="260">
        <f>F43-E43</f>
        <v>0</v>
      </c>
    </row>
    <row r="44" spans="2:17" ht="16.95" customHeight="1" x14ac:dyDescent="0.3">
      <c r="B44" s="106"/>
      <c r="C44" s="108">
        <v>2324</v>
      </c>
      <c r="D44" s="109" t="s">
        <v>23</v>
      </c>
      <c r="E44" s="119">
        <v>0</v>
      </c>
      <c r="F44" s="215">
        <v>0</v>
      </c>
      <c r="G44" s="254">
        <f>F44-E44</f>
        <v>0</v>
      </c>
    </row>
    <row r="45" spans="2:17" ht="16.95" customHeight="1" x14ac:dyDescent="0.3">
      <c r="B45" s="24">
        <v>2411</v>
      </c>
      <c r="C45" s="37"/>
      <c r="D45" s="52" t="s">
        <v>136</v>
      </c>
      <c r="E45" s="55">
        <f>E46</f>
        <v>220000</v>
      </c>
      <c r="F45" s="214">
        <f>F46</f>
        <v>220000</v>
      </c>
      <c r="G45" s="61">
        <f>F45-E45</f>
        <v>0</v>
      </c>
    </row>
    <row r="46" spans="2:17" ht="16.95" customHeight="1" x14ac:dyDescent="0.3">
      <c r="B46" s="106"/>
      <c r="C46" s="108">
        <v>2111</v>
      </c>
      <c r="D46" s="109" t="s">
        <v>137</v>
      </c>
      <c r="E46" s="119">
        <v>220000</v>
      </c>
      <c r="F46" s="215">
        <v>220000</v>
      </c>
      <c r="G46" s="254">
        <f>F46-E46</f>
        <v>0</v>
      </c>
    </row>
    <row r="47" spans="2:17" ht="16.95" customHeight="1" x14ac:dyDescent="0.3">
      <c r="B47" s="24">
        <v>3319</v>
      </c>
      <c r="C47" s="36"/>
      <c r="D47" s="7" t="s">
        <v>28</v>
      </c>
      <c r="E47" s="55">
        <f>SUM(E48)</f>
        <v>0</v>
      </c>
      <c r="F47" s="214">
        <f>SUM(F48)</f>
        <v>0</v>
      </c>
      <c r="G47" s="61">
        <f>F47-E47</f>
        <v>0</v>
      </c>
    </row>
    <row r="48" spans="2:17" ht="16.95" customHeight="1" x14ac:dyDescent="0.3">
      <c r="B48" s="102"/>
      <c r="C48" s="105">
        <v>2111</v>
      </c>
      <c r="D48" s="104" t="s">
        <v>29</v>
      </c>
      <c r="E48" s="119">
        <v>0</v>
      </c>
      <c r="F48" s="215">
        <v>0</v>
      </c>
      <c r="G48" s="254">
        <f>F48-E48</f>
        <v>0</v>
      </c>
    </row>
    <row r="49" spans="2:7" ht="16.95" customHeight="1" x14ac:dyDescent="0.3">
      <c r="B49" s="24">
        <v>3412</v>
      </c>
      <c r="C49" s="36"/>
      <c r="D49" s="7" t="s">
        <v>30</v>
      </c>
      <c r="E49" s="55">
        <f>SUM(E50)</f>
        <v>0</v>
      </c>
      <c r="F49" s="214">
        <f>SUM(F50)</f>
        <v>0</v>
      </c>
      <c r="G49" s="61">
        <f>F49-E49</f>
        <v>0</v>
      </c>
    </row>
    <row r="50" spans="2:7" ht="16.95" customHeight="1" x14ac:dyDescent="0.3">
      <c r="B50" s="102"/>
      <c r="C50" s="105">
        <v>2132</v>
      </c>
      <c r="D50" s="104" t="s">
        <v>31</v>
      </c>
      <c r="E50" s="119">
        <v>0</v>
      </c>
      <c r="F50" s="215">
        <v>0</v>
      </c>
      <c r="G50" s="254">
        <f>F50-E50</f>
        <v>0</v>
      </c>
    </row>
    <row r="51" spans="2:7" ht="16.95" customHeight="1" x14ac:dyDescent="0.3">
      <c r="B51" s="24">
        <v>3612</v>
      </c>
      <c r="C51" s="36"/>
      <c r="D51" s="7" t="s">
        <v>32</v>
      </c>
      <c r="E51" s="55">
        <f>E52</f>
        <v>170000</v>
      </c>
      <c r="F51" s="214">
        <v>350000</v>
      </c>
      <c r="G51" s="61">
        <f>F51-E51</f>
        <v>180000</v>
      </c>
    </row>
    <row r="52" spans="2:7" ht="16.95" customHeight="1" x14ac:dyDescent="0.3">
      <c r="B52" s="102"/>
      <c r="C52" s="105">
        <v>2132</v>
      </c>
      <c r="D52" s="104" t="s">
        <v>33</v>
      </c>
      <c r="E52" s="119">
        <v>170000</v>
      </c>
      <c r="F52" s="215">
        <v>350000</v>
      </c>
      <c r="G52" s="254">
        <f>F52-E52</f>
        <v>180000</v>
      </c>
    </row>
    <row r="53" spans="2:7" ht="16.95" customHeight="1" x14ac:dyDescent="0.3">
      <c r="B53" s="24">
        <v>3613</v>
      </c>
      <c r="C53" s="36"/>
      <c r="D53" s="7" t="s">
        <v>34</v>
      </c>
      <c r="E53" s="55">
        <f>E54</f>
        <v>9000</v>
      </c>
      <c r="F53" s="214">
        <f>F54</f>
        <v>9000</v>
      </c>
      <c r="G53" s="61">
        <f>F53-E53</f>
        <v>0</v>
      </c>
    </row>
    <row r="54" spans="2:7" ht="16.95" customHeight="1" x14ac:dyDescent="0.3">
      <c r="B54" s="102"/>
      <c r="C54" s="105">
        <v>2132</v>
      </c>
      <c r="D54" s="104" t="s">
        <v>33</v>
      </c>
      <c r="E54" s="119">
        <v>9000</v>
      </c>
      <c r="F54" s="215">
        <v>9000</v>
      </c>
      <c r="G54" s="254">
        <f>F54-E54</f>
        <v>0</v>
      </c>
    </row>
    <row r="55" spans="2:7" ht="16.95" customHeight="1" x14ac:dyDescent="0.3">
      <c r="B55" s="24">
        <v>3632</v>
      </c>
      <c r="C55" s="36"/>
      <c r="D55" s="7" t="s">
        <v>35</v>
      </c>
      <c r="E55" s="55">
        <f>E56</f>
        <v>5000</v>
      </c>
      <c r="F55" s="214">
        <v>10000</v>
      </c>
      <c r="G55" s="61">
        <f>F55-E55</f>
        <v>5000</v>
      </c>
    </row>
    <row r="56" spans="2:7" ht="16.95" customHeight="1" x14ac:dyDescent="0.3">
      <c r="B56" s="102"/>
      <c r="C56" s="105">
        <v>2139</v>
      </c>
      <c r="D56" s="104" t="s">
        <v>36</v>
      </c>
      <c r="E56" s="119">
        <v>5000</v>
      </c>
      <c r="F56" s="215"/>
      <c r="G56" s="254">
        <f>F56-E56</f>
        <v>-5000</v>
      </c>
    </row>
    <row r="57" spans="2:7" ht="16.95" customHeight="1" x14ac:dyDescent="0.3">
      <c r="B57" s="24">
        <v>3639</v>
      </c>
      <c r="C57" s="36"/>
      <c r="D57" s="7" t="s">
        <v>37</v>
      </c>
      <c r="E57" s="55">
        <f>SUM(E58:E61)</f>
        <v>395000</v>
      </c>
      <c r="F57" s="214">
        <v>10000</v>
      </c>
      <c r="G57" s="61">
        <f>F57-E57</f>
        <v>-385000</v>
      </c>
    </row>
    <row r="58" spans="2:7" ht="16.95" customHeight="1" x14ac:dyDescent="0.3">
      <c r="B58" s="24"/>
      <c r="C58" s="36">
        <v>2111</v>
      </c>
      <c r="D58" s="5" t="s">
        <v>29</v>
      </c>
      <c r="E58" s="56">
        <v>5000</v>
      </c>
      <c r="F58" s="217">
        <v>5000</v>
      </c>
      <c r="G58" s="253">
        <f>F58-E58</f>
        <v>0</v>
      </c>
    </row>
    <row r="59" spans="2:7" ht="16.95" customHeight="1" x14ac:dyDescent="0.3">
      <c r="B59" s="24"/>
      <c r="C59" s="36">
        <v>2119</v>
      </c>
      <c r="D59" s="5" t="s">
        <v>38</v>
      </c>
      <c r="E59" s="56">
        <v>0</v>
      </c>
      <c r="F59" s="217">
        <v>0</v>
      </c>
      <c r="G59" s="253">
        <f>F59-E59</f>
        <v>0</v>
      </c>
    </row>
    <row r="60" spans="2:7" ht="16.95" customHeight="1" x14ac:dyDescent="0.3">
      <c r="B60" s="24"/>
      <c r="C60" s="36">
        <v>2131</v>
      </c>
      <c r="D60" s="5" t="s">
        <v>39</v>
      </c>
      <c r="E60" s="56">
        <v>0</v>
      </c>
      <c r="F60" s="217">
        <v>5000</v>
      </c>
      <c r="G60" s="253">
        <f>F60-E60</f>
        <v>5000</v>
      </c>
    </row>
    <row r="61" spans="2:7" ht="16.95" customHeight="1" x14ac:dyDescent="0.3">
      <c r="B61" s="102"/>
      <c r="C61" s="105">
        <v>3111</v>
      </c>
      <c r="D61" s="104" t="s">
        <v>40</v>
      </c>
      <c r="E61" s="119">
        <v>390000</v>
      </c>
      <c r="F61" s="215"/>
      <c r="G61" s="254">
        <f>F61-E61</f>
        <v>-390000</v>
      </c>
    </row>
    <row r="62" spans="2:7" ht="16.95" customHeight="1" x14ac:dyDescent="0.3">
      <c r="B62" s="134">
        <v>3722</v>
      </c>
      <c r="C62" s="84">
        <v>2111</v>
      </c>
      <c r="D62" s="115" t="s">
        <v>41</v>
      </c>
      <c r="E62" s="122">
        <v>25000</v>
      </c>
      <c r="F62" s="219">
        <v>25000</v>
      </c>
      <c r="G62" s="151">
        <f>F62-E62</f>
        <v>0</v>
      </c>
    </row>
    <row r="63" spans="2:7" ht="16.95" customHeight="1" x14ac:dyDescent="0.3">
      <c r="B63" s="134">
        <v>3723</v>
      </c>
      <c r="C63" s="84">
        <v>2111</v>
      </c>
      <c r="D63" s="115" t="s">
        <v>42</v>
      </c>
      <c r="E63" s="122">
        <v>0</v>
      </c>
      <c r="F63" s="219">
        <v>0</v>
      </c>
      <c r="G63" s="151">
        <f>F63-E63</f>
        <v>0</v>
      </c>
    </row>
    <row r="64" spans="2:7" ht="16.95" customHeight="1" x14ac:dyDescent="0.3">
      <c r="B64" s="134">
        <v>3724</v>
      </c>
      <c r="C64" s="84">
        <v>2111</v>
      </c>
      <c r="D64" s="116" t="s">
        <v>43</v>
      </c>
      <c r="E64" s="122">
        <v>0</v>
      </c>
      <c r="F64" s="219">
        <v>0</v>
      </c>
      <c r="G64" s="151">
        <f>F64-E64</f>
        <v>0</v>
      </c>
    </row>
    <row r="65" spans="2:13" ht="16.95" customHeight="1" x14ac:dyDescent="0.3">
      <c r="B65" s="134">
        <v>3725</v>
      </c>
      <c r="C65" s="84">
        <v>2324</v>
      </c>
      <c r="D65" s="116" t="s">
        <v>44</v>
      </c>
      <c r="E65" s="122">
        <v>90000</v>
      </c>
      <c r="F65" s="219">
        <v>80000</v>
      </c>
      <c r="G65" s="151">
        <f>F65-E65</f>
        <v>-10000</v>
      </c>
    </row>
    <row r="66" spans="2:13" ht="16.95" customHeight="1" x14ac:dyDescent="0.3">
      <c r="B66" s="24"/>
      <c r="C66" s="36"/>
      <c r="D66" s="5"/>
      <c r="E66" s="63"/>
      <c r="F66" s="220"/>
      <c r="G66" s="261">
        <f>F66-E66</f>
        <v>0</v>
      </c>
    </row>
    <row r="67" spans="2:13" ht="16.95" customHeight="1" x14ac:dyDescent="0.3">
      <c r="B67" s="134">
        <v>6171</v>
      </c>
      <c r="C67" s="84">
        <v>2111</v>
      </c>
      <c r="D67" s="117" t="s">
        <v>45</v>
      </c>
      <c r="E67" s="122">
        <v>0</v>
      </c>
      <c r="F67" s="219">
        <v>0</v>
      </c>
      <c r="G67" s="151">
        <f>F67-E67</f>
        <v>0</v>
      </c>
    </row>
    <row r="68" spans="2:13" ht="16.95" customHeight="1" x14ac:dyDescent="0.3">
      <c r="B68" s="134">
        <v>6310</v>
      </c>
      <c r="C68" s="84">
        <v>2141</v>
      </c>
      <c r="D68" s="117" t="s">
        <v>46</v>
      </c>
      <c r="E68" s="122">
        <v>500</v>
      </c>
      <c r="F68" s="219">
        <v>500</v>
      </c>
      <c r="G68" s="151">
        <f>F68-E68</f>
        <v>0</v>
      </c>
    </row>
    <row r="69" spans="2:13" ht="16.95" customHeight="1" thickBot="1" x14ac:dyDescent="0.35">
      <c r="B69" s="24"/>
      <c r="C69" s="36"/>
      <c r="D69" s="5"/>
      <c r="E69" s="56"/>
      <c r="F69" s="217"/>
      <c r="G69" s="253">
        <f>F69-E69</f>
        <v>0</v>
      </c>
    </row>
    <row r="70" spans="2:13" ht="16.95" customHeight="1" thickBot="1" x14ac:dyDescent="0.35">
      <c r="B70" s="31" t="s">
        <v>47</v>
      </c>
      <c r="C70" s="45"/>
      <c r="D70" s="45"/>
      <c r="E70" s="93">
        <f>E35+E37+E39+E42+E45+E47+E49+E51+E53+E55+E57+E62+E63+E64+E65+E67+E68</f>
        <v>2324500</v>
      </c>
      <c r="F70" s="209">
        <f>F35+F37+F39+F42+F45+F47+F49+F51+F53+F55+F57+F62+F63+F64+F65+F67+F68</f>
        <v>2114500</v>
      </c>
      <c r="G70" s="255">
        <f>F70-E70</f>
        <v>-210000</v>
      </c>
    </row>
    <row r="71" spans="2:13" ht="16.95" customHeight="1" thickBot="1" x14ac:dyDescent="0.35">
      <c r="G71" s="95">
        <f>F71-E71</f>
        <v>0</v>
      </c>
    </row>
    <row r="72" spans="2:13" ht="16.95" customHeight="1" thickBot="1" x14ac:dyDescent="0.35">
      <c r="B72" s="65" t="s">
        <v>48</v>
      </c>
      <c r="C72" s="110"/>
      <c r="D72" s="110"/>
      <c r="E72" s="112">
        <f>SUM(E22+E30+E70)</f>
        <v>15968500</v>
      </c>
      <c r="F72" s="221">
        <f>SUM(F22+F30+F70)</f>
        <v>17723500</v>
      </c>
      <c r="G72" s="256">
        <f>F72-E72</f>
        <v>1755000</v>
      </c>
    </row>
    <row r="73" spans="2:13" ht="16.95" customHeight="1" x14ac:dyDescent="0.3">
      <c r="G73" s="205"/>
      <c r="K73" s="11"/>
      <c r="M73" s="12"/>
    </row>
    <row r="74" spans="2:13" ht="32.4" customHeight="1" x14ac:dyDescent="0.3">
      <c r="D74" s="35"/>
      <c r="G74" s="205"/>
      <c r="K74" s="12"/>
    </row>
    <row r="75" spans="2:13" ht="21" x14ac:dyDescent="0.4">
      <c r="C75" s="133" t="s">
        <v>151</v>
      </c>
      <c r="G75" s="205"/>
    </row>
    <row r="76" spans="2:13" ht="16.95" customHeight="1" thickBot="1" x14ac:dyDescent="0.45">
      <c r="C76" s="1"/>
      <c r="D76" s="2"/>
      <c r="G76" s="205"/>
    </row>
    <row r="77" spans="2:13" ht="16.95" customHeight="1" thickBot="1" x14ac:dyDescent="0.35">
      <c r="B77" s="97" t="s">
        <v>1</v>
      </c>
      <c r="C77" s="98" t="s">
        <v>2</v>
      </c>
      <c r="D77" s="131" t="s">
        <v>3</v>
      </c>
      <c r="E77" s="132" t="s">
        <v>148</v>
      </c>
      <c r="F77" s="210" t="s">
        <v>153</v>
      </c>
      <c r="G77" s="79" t="str">
        <f>G8</f>
        <v>rozdíl 22 vs 21</v>
      </c>
    </row>
    <row r="78" spans="2:13" ht="16.95" customHeight="1" x14ac:dyDescent="0.3">
      <c r="B78" s="26">
        <v>1032</v>
      </c>
      <c r="C78" s="23"/>
      <c r="D78" s="50" t="s">
        <v>20</v>
      </c>
      <c r="E78" s="57">
        <f>SUM(E79:E82)</f>
        <v>20000</v>
      </c>
      <c r="F78" s="212">
        <f>SUM(F79:F82)</f>
        <v>10000</v>
      </c>
      <c r="G78" s="57">
        <f>F78-E78</f>
        <v>-10000</v>
      </c>
    </row>
    <row r="79" spans="2:13" ht="16.95" customHeight="1" x14ac:dyDescent="0.3">
      <c r="B79" s="27"/>
      <c r="C79" s="3">
        <v>5021</v>
      </c>
      <c r="D79" s="5" t="s">
        <v>49</v>
      </c>
      <c r="E79" s="56">
        <v>0</v>
      </c>
      <c r="F79" s="217">
        <v>0</v>
      </c>
      <c r="G79" s="253">
        <f>F79-E79</f>
        <v>0</v>
      </c>
    </row>
    <row r="80" spans="2:13" ht="16.95" customHeight="1" x14ac:dyDescent="0.3">
      <c r="B80" s="27"/>
      <c r="C80" s="3">
        <v>5139</v>
      </c>
      <c r="D80" s="5" t="s">
        <v>50</v>
      </c>
      <c r="E80" s="56">
        <v>10000</v>
      </c>
      <c r="F80" s="217">
        <v>10000</v>
      </c>
      <c r="G80" s="253">
        <f>F80-E80</f>
        <v>0</v>
      </c>
    </row>
    <row r="81" spans="2:7" ht="16.95" customHeight="1" x14ac:dyDescent="0.3">
      <c r="B81" s="27"/>
      <c r="C81" s="3">
        <v>5156</v>
      </c>
      <c r="D81" s="9" t="s">
        <v>51</v>
      </c>
      <c r="E81" s="56">
        <v>0</v>
      </c>
      <c r="F81" s="217">
        <v>0</v>
      </c>
      <c r="G81" s="253">
        <f>F81-E81</f>
        <v>0</v>
      </c>
    </row>
    <row r="82" spans="2:7" ht="16.95" customHeight="1" x14ac:dyDescent="0.3">
      <c r="B82" s="135"/>
      <c r="C82" s="103">
        <v>5169</v>
      </c>
      <c r="D82" s="104" t="s">
        <v>52</v>
      </c>
      <c r="E82" s="119">
        <v>10000</v>
      </c>
      <c r="F82" s="215"/>
      <c r="G82" s="254">
        <f>F82-E82</f>
        <v>-10000</v>
      </c>
    </row>
    <row r="83" spans="2:7" ht="16.95" customHeight="1" x14ac:dyDescent="0.3">
      <c r="B83" s="27">
        <v>2212</v>
      </c>
      <c r="C83" s="3"/>
      <c r="D83" s="7" t="s">
        <v>22</v>
      </c>
      <c r="E83" s="57">
        <f>SUM(E84:E87)</f>
        <v>50000</v>
      </c>
      <c r="F83" s="212">
        <f>SUM(F84:F87)</f>
        <v>300000</v>
      </c>
      <c r="G83" s="57">
        <f>F83-E83</f>
        <v>250000</v>
      </c>
    </row>
    <row r="84" spans="2:7" ht="16.95" customHeight="1" x14ac:dyDescent="0.3">
      <c r="B84" s="27"/>
      <c r="C84" s="3">
        <v>5139</v>
      </c>
      <c r="D84" s="5" t="s">
        <v>53</v>
      </c>
      <c r="E84" s="56">
        <v>0</v>
      </c>
      <c r="F84" s="217">
        <v>0</v>
      </c>
      <c r="G84" s="253">
        <f>F84-E84</f>
        <v>0</v>
      </c>
    </row>
    <row r="85" spans="2:7" ht="16.95" customHeight="1" x14ac:dyDescent="0.3">
      <c r="B85" s="27"/>
      <c r="C85" s="3">
        <v>5169</v>
      </c>
      <c r="D85" s="5" t="s">
        <v>54</v>
      </c>
      <c r="E85" s="56">
        <v>0</v>
      </c>
      <c r="F85" s="217">
        <v>0</v>
      </c>
      <c r="G85" s="253">
        <f>F85-E85</f>
        <v>0</v>
      </c>
    </row>
    <row r="86" spans="2:7" ht="16.95" customHeight="1" x14ac:dyDescent="0.3">
      <c r="B86" s="27"/>
      <c r="C86" s="3">
        <v>5171</v>
      </c>
      <c r="D86" s="5" t="s">
        <v>55</v>
      </c>
      <c r="E86" s="56">
        <v>50000</v>
      </c>
      <c r="F86" s="217">
        <v>300000</v>
      </c>
      <c r="G86" s="253">
        <f>F86-E86</f>
        <v>250000</v>
      </c>
    </row>
    <row r="87" spans="2:7" ht="16.95" customHeight="1" x14ac:dyDescent="0.3">
      <c r="B87" s="135"/>
      <c r="C87" s="136">
        <v>6121</v>
      </c>
      <c r="D87" s="138" t="s">
        <v>56</v>
      </c>
      <c r="E87" s="119">
        <v>0</v>
      </c>
      <c r="F87" s="215">
        <v>0</v>
      </c>
      <c r="G87" s="254">
        <f>F87-E87</f>
        <v>0</v>
      </c>
    </row>
    <row r="88" spans="2:7" ht="16.95" customHeight="1" x14ac:dyDescent="0.3">
      <c r="B88" s="27">
        <v>2219</v>
      </c>
      <c r="C88" s="3"/>
      <c r="D88" s="7" t="s">
        <v>57</v>
      </c>
      <c r="E88" s="55">
        <v>1000000</v>
      </c>
      <c r="F88" s="214">
        <v>6000000</v>
      </c>
      <c r="G88" s="61">
        <f>F88-E88</f>
        <v>5000000</v>
      </c>
    </row>
    <row r="89" spans="2:7" ht="16.95" customHeight="1" x14ac:dyDescent="0.3">
      <c r="B89" s="27"/>
      <c r="C89" s="3">
        <v>5139</v>
      </c>
      <c r="D89" s="5" t="s">
        <v>53</v>
      </c>
      <c r="E89" s="147"/>
      <c r="F89" s="222"/>
      <c r="G89" s="251">
        <f>F89-E89</f>
        <v>0</v>
      </c>
    </row>
    <row r="90" spans="2:7" ht="16.95" customHeight="1" x14ac:dyDescent="0.3">
      <c r="B90" s="135"/>
      <c r="C90" s="103">
        <v>5171</v>
      </c>
      <c r="D90" s="104" t="s">
        <v>55</v>
      </c>
      <c r="E90" s="148"/>
      <c r="F90" s="223"/>
      <c r="G90" s="252">
        <f>F90-E90</f>
        <v>0</v>
      </c>
    </row>
    <row r="91" spans="2:7" ht="16.95" customHeight="1" x14ac:dyDescent="0.3">
      <c r="B91" s="27">
        <v>2310</v>
      </c>
      <c r="C91" s="3"/>
      <c r="D91" s="7" t="s">
        <v>24</v>
      </c>
      <c r="E91" s="55">
        <f>SUM(E92:E99)</f>
        <v>750000</v>
      </c>
      <c r="F91" s="214">
        <f>SUM(F92:F99)</f>
        <v>1140000</v>
      </c>
      <c r="G91" s="61">
        <f>F91-E91</f>
        <v>390000</v>
      </c>
    </row>
    <row r="92" spans="2:7" ht="16.95" customHeight="1" x14ac:dyDescent="0.3">
      <c r="B92" s="27"/>
      <c r="C92" s="3">
        <v>5139</v>
      </c>
      <c r="D92" s="5" t="s">
        <v>53</v>
      </c>
      <c r="E92" s="56">
        <v>12000</v>
      </c>
      <c r="F92" s="217">
        <v>12000</v>
      </c>
      <c r="G92" s="253">
        <f>F92-E92</f>
        <v>0</v>
      </c>
    </row>
    <row r="93" spans="2:7" ht="16.95" customHeight="1" x14ac:dyDescent="0.3">
      <c r="B93" s="27"/>
      <c r="C93" s="3">
        <v>5154</v>
      </c>
      <c r="D93" s="5" t="s">
        <v>58</v>
      </c>
      <c r="E93" s="56">
        <v>220000</v>
      </c>
      <c r="F93" s="217">
        <v>470000</v>
      </c>
      <c r="G93" s="253">
        <f>F93-E93</f>
        <v>250000</v>
      </c>
    </row>
    <row r="94" spans="2:7" ht="16.95" customHeight="1" x14ac:dyDescent="0.3">
      <c r="B94" s="27"/>
      <c r="C94" s="3">
        <v>5164</v>
      </c>
      <c r="D94" s="5" t="s">
        <v>59</v>
      </c>
      <c r="E94" s="56">
        <v>0</v>
      </c>
      <c r="F94" s="217">
        <v>0</v>
      </c>
      <c r="G94" s="253">
        <f>F94-E94</f>
        <v>0</v>
      </c>
    </row>
    <row r="95" spans="2:7" ht="16.95" customHeight="1" x14ac:dyDescent="0.3">
      <c r="B95" s="27"/>
      <c r="C95" s="3">
        <v>5166</v>
      </c>
      <c r="D95" s="5" t="s">
        <v>60</v>
      </c>
      <c r="E95" s="56">
        <v>160000</v>
      </c>
      <c r="F95" s="217">
        <v>160000</v>
      </c>
      <c r="G95" s="253">
        <f>F95-E95</f>
        <v>0</v>
      </c>
    </row>
    <row r="96" spans="2:7" ht="16.95" customHeight="1" x14ac:dyDescent="0.3">
      <c r="B96" s="27"/>
      <c r="C96" s="3">
        <v>5169</v>
      </c>
      <c r="D96" s="5" t="s">
        <v>61</v>
      </c>
      <c r="E96" s="56">
        <v>130000</v>
      </c>
      <c r="F96" s="217">
        <v>150000</v>
      </c>
      <c r="G96" s="253">
        <f>F96-E96</f>
        <v>20000</v>
      </c>
    </row>
    <row r="97" spans="2:7" ht="16.95" customHeight="1" x14ac:dyDescent="0.3">
      <c r="B97" s="27"/>
      <c r="C97" s="3">
        <v>5171</v>
      </c>
      <c r="D97" s="5" t="s">
        <v>55</v>
      </c>
      <c r="E97" s="56">
        <v>0</v>
      </c>
      <c r="F97" s="217">
        <v>120000</v>
      </c>
      <c r="G97" s="253">
        <f>F97-E97</f>
        <v>120000</v>
      </c>
    </row>
    <row r="98" spans="2:7" ht="16.95" customHeight="1" x14ac:dyDescent="0.3">
      <c r="B98" s="27"/>
      <c r="C98" s="3">
        <v>5362</v>
      </c>
      <c r="D98" s="5" t="s">
        <v>62</v>
      </c>
      <c r="E98" s="56">
        <v>170000</v>
      </c>
      <c r="F98" s="217">
        <v>170000</v>
      </c>
      <c r="G98" s="253">
        <f>F98-E98</f>
        <v>0</v>
      </c>
    </row>
    <row r="99" spans="2:7" ht="16.95" customHeight="1" x14ac:dyDescent="0.3">
      <c r="B99" s="135"/>
      <c r="C99" s="103">
        <v>6121</v>
      </c>
      <c r="D99" s="104" t="s">
        <v>63</v>
      </c>
      <c r="E99" s="119">
        <v>58000</v>
      </c>
      <c r="F99" s="215">
        <v>58000</v>
      </c>
      <c r="G99" s="254">
        <f>F99-E99</f>
        <v>0</v>
      </c>
    </row>
    <row r="100" spans="2:7" ht="16.95" customHeight="1" x14ac:dyDescent="0.3">
      <c r="B100" s="27">
        <v>2321</v>
      </c>
      <c r="C100" s="3"/>
      <c r="D100" s="7" t="s">
        <v>64</v>
      </c>
      <c r="E100" s="55">
        <f>SUM(E101:E108)</f>
        <v>600000</v>
      </c>
      <c r="F100" s="214">
        <f>SUM(F101:F108)</f>
        <v>935000</v>
      </c>
      <c r="G100" s="61">
        <f>F100-E100</f>
        <v>335000</v>
      </c>
    </row>
    <row r="101" spans="2:7" ht="16.95" customHeight="1" x14ac:dyDescent="0.3">
      <c r="B101" s="27"/>
      <c r="C101" s="3">
        <v>5021</v>
      </c>
      <c r="D101" s="5" t="s">
        <v>155</v>
      </c>
      <c r="E101" s="56">
        <v>60000</v>
      </c>
      <c r="F101" s="217">
        <v>75000</v>
      </c>
      <c r="G101" s="253">
        <f>F101-E101</f>
        <v>15000</v>
      </c>
    </row>
    <row r="102" spans="2:7" ht="16.95" customHeight="1" x14ac:dyDescent="0.3">
      <c r="B102" s="27"/>
      <c r="C102" s="3">
        <v>5139</v>
      </c>
      <c r="D102" s="5" t="s">
        <v>53</v>
      </c>
      <c r="E102" s="56">
        <v>0</v>
      </c>
      <c r="F102" s="217">
        <v>0</v>
      </c>
      <c r="G102" s="253">
        <f>F102-E102</f>
        <v>0</v>
      </c>
    </row>
    <row r="103" spans="2:7" ht="16.95" customHeight="1" x14ac:dyDescent="0.3">
      <c r="B103" s="27"/>
      <c r="C103" s="3">
        <v>5141</v>
      </c>
      <c r="D103" s="5" t="s">
        <v>138</v>
      </c>
      <c r="E103" s="56">
        <v>39000</v>
      </c>
      <c r="F103" s="217"/>
      <c r="G103" s="253">
        <f>F103-E103</f>
        <v>-39000</v>
      </c>
    </row>
    <row r="104" spans="2:7" ht="16.95" customHeight="1" x14ac:dyDescent="0.3">
      <c r="B104" s="27"/>
      <c r="C104" s="6">
        <v>5154</v>
      </c>
      <c r="D104" s="10" t="s">
        <v>66</v>
      </c>
      <c r="E104" s="56">
        <v>200000</v>
      </c>
      <c r="F104" s="217">
        <v>350000</v>
      </c>
      <c r="G104" s="253">
        <f>F104-E104</f>
        <v>150000</v>
      </c>
    </row>
    <row r="105" spans="2:7" ht="16.95" customHeight="1" x14ac:dyDescent="0.3">
      <c r="B105" s="27"/>
      <c r="C105" s="3">
        <v>5166</v>
      </c>
      <c r="D105" s="5" t="s">
        <v>68</v>
      </c>
      <c r="E105" s="56">
        <v>0</v>
      </c>
      <c r="F105" s="217">
        <v>70000</v>
      </c>
      <c r="G105" s="253">
        <f>F105-E105</f>
        <v>70000</v>
      </c>
    </row>
    <row r="106" spans="2:7" ht="16.95" customHeight="1" x14ac:dyDescent="0.3">
      <c r="B106" s="27"/>
      <c r="C106" s="3">
        <v>5169</v>
      </c>
      <c r="D106" s="5" t="s">
        <v>61</v>
      </c>
      <c r="E106" s="56">
        <v>101000</v>
      </c>
      <c r="F106" s="217">
        <v>390000</v>
      </c>
      <c r="G106" s="253">
        <f>F106-E106</f>
        <v>289000</v>
      </c>
    </row>
    <row r="107" spans="2:7" ht="16.95" customHeight="1" x14ac:dyDescent="0.3">
      <c r="B107" s="27"/>
      <c r="C107" s="3">
        <v>5171</v>
      </c>
      <c r="D107" s="5" t="s">
        <v>69</v>
      </c>
      <c r="E107" s="56">
        <v>200000</v>
      </c>
      <c r="F107" s="217">
        <v>50000</v>
      </c>
      <c r="G107" s="253">
        <f>F107-E107</f>
        <v>-150000</v>
      </c>
    </row>
    <row r="108" spans="2:7" ht="16.95" customHeight="1" x14ac:dyDescent="0.3">
      <c r="B108" s="135"/>
      <c r="C108" s="103">
        <v>6121</v>
      </c>
      <c r="D108" s="104" t="s">
        <v>67</v>
      </c>
      <c r="E108" s="119">
        <v>0</v>
      </c>
      <c r="F108" s="215">
        <v>0</v>
      </c>
      <c r="G108" s="254">
        <f>F108-E108</f>
        <v>0</v>
      </c>
    </row>
    <row r="109" spans="2:7" ht="16.95" customHeight="1" x14ac:dyDescent="0.3">
      <c r="B109" s="27">
        <v>2411</v>
      </c>
      <c r="C109" s="4"/>
      <c r="D109" s="7" t="s">
        <v>136</v>
      </c>
      <c r="E109" s="55">
        <f>SUM(E110:E116)</f>
        <v>310000</v>
      </c>
      <c r="F109" s="214">
        <f>SUM(F110:F116)</f>
        <v>335000</v>
      </c>
      <c r="G109" s="61">
        <f>F109-E109</f>
        <v>25000</v>
      </c>
    </row>
    <row r="110" spans="2:7" ht="16.95" customHeight="1" x14ac:dyDescent="0.3">
      <c r="B110" s="27"/>
      <c r="C110" s="3">
        <v>5011</v>
      </c>
      <c r="D110" s="5" t="s">
        <v>139</v>
      </c>
      <c r="E110" s="56">
        <v>180000</v>
      </c>
      <c r="F110" s="217">
        <v>220000</v>
      </c>
      <c r="G110" s="253">
        <f>F110-E110</f>
        <v>40000</v>
      </c>
    </row>
    <row r="111" spans="2:7" ht="16.95" customHeight="1" x14ac:dyDescent="0.3">
      <c r="B111" s="28"/>
      <c r="C111" s="6">
        <v>5031</v>
      </c>
      <c r="D111" s="5" t="s">
        <v>140</v>
      </c>
      <c r="E111" s="56">
        <v>42000</v>
      </c>
      <c r="F111" s="217">
        <v>50000</v>
      </c>
      <c r="G111" s="253">
        <f>F111-E111</f>
        <v>8000</v>
      </c>
    </row>
    <row r="112" spans="2:7" ht="16.95" customHeight="1" x14ac:dyDescent="0.3">
      <c r="B112" s="28"/>
      <c r="C112" s="10">
        <v>5032</v>
      </c>
      <c r="D112" s="10" t="s">
        <v>141</v>
      </c>
      <c r="E112" s="56">
        <v>17000</v>
      </c>
      <c r="F112" s="217">
        <v>17000</v>
      </c>
      <c r="G112" s="253">
        <f>F112-E112</f>
        <v>0</v>
      </c>
    </row>
    <row r="113" spans="2:7" ht="16.95" customHeight="1" x14ac:dyDescent="0.3">
      <c r="B113" s="28"/>
      <c r="C113" s="10">
        <v>5137</v>
      </c>
      <c r="D113" s="139" t="s">
        <v>120</v>
      </c>
      <c r="E113" s="56">
        <v>30000</v>
      </c>
      <c r="F113" s="217"/>
      <c r="G113" s="253">
        <f>F113-E113</f>
        <v>-30000</v>
      </c>
    </row>
    <row r="114" spans="2:7" ht="16.95" customHeight="1" x14ac:dyDescent="0.3">
      <c r="B114" s="28"/>
      <c r="C114" s="10">
        <v>5154</v>
      </c>
      <c r="D114" s="139" t="s">
        <v>142</v>
      </c>
      <c r="E114" s="56">
        <v>25000</v>
      </c>
      <c r="F114" s="217">
        <v>30000</v>
      </c>
      <c r="G114" s="253">
        <f>F114-E114</f>
        <v>5000</v>
      </c>
    </row>
    <row r="115" spans="2:7" ht="16.95" customHeight="1" x14ac:dyDescent="0.3">
      <c r="B115" s="28"/>
      <c r="C115" s="10">
        <v>5162</v>
      </c>
      <c r="D115" s="139" t="s">
        <v>143</v>
      </c>
      <c r="E115" s="56">
        <v>8000</v>
      </c>
      <c r="F115" s="217">
        <v>8000</v>
      </c>
      <c r="G115" s="253">
        <f>F115-E115</f>
        <v>0</v>
      </c>
    </row>
    <row r="116" spans="2:7" ht="16.95" customHeight="1" thickBot="1" x14ac:dyDescent="0.35">
      <c r="B116" s="28"/>
      <c r="C116" s="10">
        <v>5169</v>
      </c>
      <c r="D116" s="139" t="s">
        <v>52</v>
      </c>
      <c r="E116" s="56">
        <v>8000</v>
      </c>
      <c r="F116" s="217">
        <v>10000</v>
      </c>
      <c r="G116" s="253">
        <f>F116-E116</f>
        <v>2000</v>
      </c>
    </row>
    <row r="117" spans="2:7" ht="16.95" customHeight="1" thickBot="1" x14ac:dyDescent="0.35">
      <c r="B117" s="34" t="s">
        <v>70</v>
      </c>
      <c r="C117" s="32"/>
      <c r="D117" s="32"/>
      <c r="E117" s="140">
        <f>SUM(E78,E83,E88,E91,E100,E109)</f>
        <v>2730000</v>
      </c>
      <c r="F117" s="224">
        <f>SUM(F78,F83,F88,F91,F100,F109)</f>
        <v>8720000</v>
      </c>
      <c r="G117" s="200">
        <f>F117-E117</f>
        <v>5990000</v>
      </c>
    </row>
    <row r="118" spans="2:7" ht="16.95" customHeight="1" x14ac:dyDescent="0.3">
      <c r="G118" s="205"/>
    </row>
    <row r="119" spans="2:7" ht="21" customHeight="1" thickBot="1" x14ac:dyDescent="0.35">
      <c r="G119" s="205"/>
    </row>
    <row r="120" spans="2:7" ht="16.95" customHeight="1" thickBot="1" x14ac:dyDescent="0.35">
      <c r="B120" s="97" t="s">
        <v>1</v>
      </c>
      <c r="C120" s="98" t="s">
        <v>2</v>
      </c>
      <c r="D120" s="131" t="s">
        <v>3</v>
      </c>
      <c r="E120" s="132" t="s">
        <v>148</v>
      </c>
      <c r="F120" s="210" t="s">
        <v>153</v>
      </c>
      <c r="G120" s="79" t="str">
        <f>G8</f>
        <v>rozdíl 22 vs 21</v>
      </c>
    </row>
    <row r="121" spans="2:7" ht="16.95" customHeight="1" x14ac:dyDescent="0.3">
      <c r="B121" s="27">
        <v>3113</v>
      </c>
      <c r="C121" s="3"/>
      <c r="D121" s="7" t="s">
        <v>71</v>
      </c>
      <c r="E121" s="61">
        <f>SUM(E122:E124)</f>
        <v>2700000</v>
      </c>
      <c r="F121" s="216">
        <f>SUM(F122:F124)</f>
        <v>1500000</v>
      </c>
      <c r="G121" s="61">
        <f>F121-E121</f>
        <v>-1200000</v>
      </c>
    </row>
    <row r="122" spans="2:7" ht="16.95" customHeight="1" x14ac:dyDescent="0.3">
      <c r="B122" s="27"/>
      <c r="C122" s="3">
        <v>5194</v>
      </c>
      <c r="D122" s="5" t="s">
        <v>72</v>
      </c>
      <c r="E122" s="56"/>
      <c r="F122" s="217"/>
      <c r="G122" s="253">
        <f>F122-E122</f>
        <v>0</v>
      </c>
    </row>
    <row r="123" spans="2:7" ht="16.95" customHeight="1" x14ac:dyDescent="0.3">
      <c r="B123" s="28"/>
      <c r="C123" s="6">
        <v>5331</v>
      </c>
      <c r="D123" s="5" t="s">
        <v>73</v>
      </c>
      <c r="E123" s="56">
        <v>1100000</v>
      </c>
      <c r="F123" s="217">
        <v>1200000</v>
      </c>
      <c r="G123" s="253">
        <f>F123-E123</f>
        <v>100000</v>
      </c>
    </row>
    <row r="124" spans="2:7" ht="16.95" customHeight="1" x14ac:dyDescent="0.3">
      <c r="B124" s="135"/>
      <c r="C124" s="103">
        <v>6121</v>
      </c>
      <c r="D124" s="141" t="s">
        <v>74</v>
      </c>
      <c r="E124" s="119">
        <v>1600000</v>
      </c>
      <c r="F124" s="215">
        <v>300000</v>
      </c>
      <c r="G124" s="254">
        <f>F124-E124</f>
        <v>-1300000</v>
      </c>
    </row>
    <row r="125" spans="2:7" ht="16.95" customHeight="1" x14ac:dyDescent="0.3">
      <c r="B125" s="27">
        <v>3314</v>
      </c>
      <c r="C125" s="3"/>
      <c r="D125" s="7" t="s">
        <v>75</v>
      </c>
      <c r="E125" s="61">
        <v>38000</v>
      </c>
      <c r="F125" s="216">
        <v>25000</v>
      </c>
      <c r="G125" s="61">
        <f>F125-E125</f>
        <v>-13000</v>
      </c>
    </row>
    <row r="126" spans="2:7" ht="16.95" customHeight="1" x14ac:dyDescent="0.3">
      <c r="B126" s="27"/>
      <c r="C126" s="3">
        <v>5021</v>
      </c>
      <c r="D126" s="5" t="s">
        <v>65</v>
      </c>
      <c r="E126" s="147"/>
      <c r="F126" s="222">
        <v>20000</v>
      </c>
      <c r="G126" s="251">
        <f>F126-E126</f>
        <v>20000</v>
      </c>
    </row>
    <row r="127" spans="2:7" ht="16.95" customHeight="1" x14ac:dyDescent="0.3">
      <c r="B127" s="135"/>
      <c r="C127" s="103">
        <v>5136</v>
      </c>
      <c r="D127" s="104" t="s">
        <v>76</v>
      </c>
      <c r="E127" s="148"/>
      <c r="F127" s="223">
        <v>5000</v>
      </c>
      <c r="G127" s="252">
        <f>F127-E127</f>
        <v>5000</v>
      </c>
    </row>
    <row r="128" spans="2:7" ht="16.95" customHeight="1" x14ac:dyDescent="0.3">
      <c r="B128" s="27">
        <v>3319</v>
      </c>
      <c r="C128" s="3"/>
      <c r="D128" s="7" t="s">
        <v>77</v>
      </c>
      <c r="E128" s="149">
        <v>300000</v>
      </c>
      <c r="F128" s="225">
        <f>SUM(F129:F135)</f>
        <v>185000</v>
      </c>
      <c r="G128" s="149">
        <f>F128-E128</f>
        <v>-115000</v>
      </c>
    </row>
    <row r="129" spans="2:7" ht="16.95" customHeight="1" x14ac:dyDescent="0.3">
      <c r="B129" s="27"/>
      <c r="C129" s="3">
        <v>5021</v>
      </c>
      <c r="D129" s="5" t="s">
        <v>78</v>
      </c>
      <c r="E129" s="147">
        <v>50000</v>
      </c>
      <c r="F129" s="222">
        <v>50000</v>
      </c>
      <c r="G129" s="251">
        <f>F129-E129</f>
        <v>0</v>
      </c>
    </row>
    <row r="130" spans="2:7" ht="16.95" customHeight="1" x14ac:dyDescent="0.3">
      <c r="B130" s="27"/>
      <c r="C130" s="3">
        <v>5139</v>
      </c>
      <c r="D130" s="5" t="s">
        <v>53</v>
      </c>
      <c r="E130" s="147">
        <v>45000</v>
      </c>
      <c r="F130" s="222">
        <v>30000</v>
      </c>
      <c r="G130" s="251">
        <f>F130-E130</f>
        <v>-15000</v>
      </c>
    </row>
    <row r="131" spans="2:7" ht="16.95" customHeight="1" x14ac:dyDescent="0.3">
      <c r="B131" s="27"/>
      <c r="C131" s="3">
        <v>5153</v>
      </c>
      <c r="D131" s="5" t="s">
        <v>79</v>
      </c>
      <c r="E131" s="147">
        <v>50000</v>
      </c>
      <c r="F131" s="222">
        <v>50000</v>
      </c>
      <c r="G131" s="251">
        <f>F131-E131</f>
        <v>0</v>
      </c>
    </row>
    <row r="132" spans="2:7" ht="16.95" customHeight="1" x14ac:dyDescent="0.3">
      <c r="B132" s="27"/>
      <c r="C132" s="3">
        <v>5154</v>
      </c>
      <c r="D132" s="5" t="s">
        <v>58</v>
      </c>
      <c r="E132" s="147">
        <v>50000</v>
      </c>
      <c r="F132" s="222">
        <v>50000</v>
      </c>
      <c r="G132" s="251">
        <f>F132-E132</f>
        <v>0</v>
      </c>
    </row>
    <row r="133" spans="2:7" ht="16.95" customHeight="1" x14ac:dyDescent="0.3">
      <c r="B133" s="27"/>
      <c r="C133" s="3">
        <v>5162</v>
      </c>
      <c r="D133" s="5" t="s">
        <v>80</v>
      </c>
      <c r="E133" s="147">
        <v>5000</v>
      </c>
      <c r="F133" s="222">
        <v>5000</v>
      </c>
      <c r="G133" s="251">
        <f>F133-E133</f>
        <v>0</v>
      </c>
    </row>
    <row r="134" spans="2:7" ht="16.95" customHeight="1" x14ac:dyDescent="0.3">
      <c r="B134" s="27"/>
      <c r="C134" s="3">
        <v>5169</v>
      </c>
      <c r="D134" s="5" t="s">
        <v>61</v>
      </c>
      <c r="E134" s="147">
        <v>50000</v>
      </c>
      <c r="F134" s="222"/>
      <c r="G134" s="251">
        <f>F134-E134</f>
        <v>-50000</v>
      </c>
    </row>
    <row r="135" spans="2:7" ht="16.95" customHeight="1" x14ac:dyDescent="0.3">
      <c r="B135" s="135"/>
      <c r="C135" s="103">
        <v>5171</v>
      </c>
      <c r="D135" s="104" t="s">
        <v>55</v>
      </c>
      <c r="E135" s="148">
        <v>50000</v>
      </c>
      <c r="F135" s="223"/>
      <c r="G135" s="252">
        <f>F135-E135</f>
        <v>-50000</v>
      </c>
    </row>
    <row r="136" spans="2:7" ht="16.95" customHeight="1" x14ac:dyDescent="0.3">
      <c r="B136" s="27">
        <v>3399</v>
      </c>
      <c r="C136" s="3"/>
      <c r="D136" s="7" t="s">
        <v>81</v>
      </c>
      <c r="E136" s="149">
        <v>80000</v>
      </c>
      <c r="F136" s="225">
        <f>SUM(F137:F142)</f>
        <v>90000</v>
      </c>
      <c r="G136" s="149">
        <f>F136-E136</f>
        <v>10000</v>
      </c>
    </row>
    <row r="137" spans="2:7" ht="16.95" customHeight="1" x14ac:dyDescent="0.3">
      <c r="B137" s="27"/>
      <c r="C137" s="3">
        <v>5021</v>
      </c>
      <c r="D137" s="5" t="s">
        <v>78</v>
      </c>
      <c r="E137" s="147">
        <v>10000</v>
      </c>
      <c r="F137" s="222">
        <v>5000</v>
      </c>
      <c r="G137" s="251">
        <f>F137-E137</f>
        <v>-5000</v>
      </c>
    </row>
    <row r="138" spans="2:7" ht="16.95" customHeight="1" x14ac:dyDescent="0.3">
      <c r="B138" s="27"/>
      <c r="C138" s="3">
        <v>5139</v>
      </c>
      <c r="D138" s="5" t="s">
        <v>53</v>
      </c>
      <c r="E138" s="147">
        <v>10000</v>
      </c>
      <c r="F138" s="222">
        <v>10000</v>
      </c>
      <c r="G138" s="251">
        <f>F138-E138</f>
        <v>0</v>
      </c>
    </row>
    <row r="139" spans="2:7" ht="16.95" customHeight="1" x14ac:dyDescent="0.3">
      <c r="B139" s="27"/>
      <c r="C139" s="3">
        <v>5175</v>
      </c>
      <c r="D139" s="5" t="s">
        <v>82</v>
      </c>
      <c r="E139" s="147">
        <v>10000</v>
      </c>
      <c r="F139" s="222">
        <v>10000</v>
      </c>
      <c r="G139" s="251">
        <f>F139-E139</f>
        <v>0</v>
      </c>
    </row>
    <row r="140" spans="2:7" ht="16.95" customHeight="1" x14ac:dyDescent="0.3">
      <c r="B140" s="27"/>
      <c r="C140" s="3">
        <v>5169</v>
      </c>
      <c r="D140" s="5" t="s">
        <v>61</v>
      </c>
      <c r="E140" s="147">
        <v>20000</v>
      </c>
      <c r="F140" s="222">
        <v>20000</v>
      </c>
      <c r="G140" s="251">
        <f>F140-E140</f>
        <v>0</v>
      </c>
    </row>
    <row r="141" spans="2:7" ht="16.95" customHeight="1" x14ac:dyDescent="0.3">
      <c r="B141" s="27"/>
      <c r="C141" s="3">
        <v>5194</v>
      </c>
      <c r="D141" s="5" t="s">
        <v>83</v>
      </c>
      <c r="E141" s="147">
        <v>15000</v>
      </c>
      <c r="F141" s="222">
        <v>15000</v>
      </c>
      <c r="G141" s="251">
        <f>F141-E141</f>
        <v>0</v>
      </c>
    </row>
    <row r="142" spans="2:7" ht="16.95" customHeight="1" x14ac:dyDescent="0.3">
      <c r="B142" s="135"/>
      <c r="C142" s="103">
        <v>5492</v>
      </c>
      <c r="D142" s="104" t="s">
        <v>84</v>
      </c>
      <c r="E142" s="148">
        <v>15000</v>
      </c>
      <c r="F142" s="223">
        <v>30000</v>
      </c>
      <c r="G142" s="252">
        <f>F142-E142</f>
        <v>15000</v>
      </c>
    </row>
    <row r="143" spans="2:7" ht="16.95" customHeight="1" x14ac:dyDescent="0.3">
      <c r="B143" s="27">
        <v>3412</v>
      </c>
      <c r="C143" s="3"/>
      <c r="D143" s="7" t="s">
        <v>85</v>
      </c>
      <c r="E143" s="149">
        <v>13000000</v>
      </c>
      <c r="F143" s="225">
        <f>SUM(F144:F146)</f>
        <v>19000000</v>
      </c>
      <c r="G143" s="149">
        <f>F143-E143</f>
        <v>6000000</v>
      </c>
    </row>
    <row r="144" spans="2:7" ht="16.95" customHeight="1" x14ac:dyDescent="0.3">
      <c r="B144" s="27"/>
      <c r="C144" s="3">
        <v>5145</v>
      </c>
      <c r="D144" s="5" t="s">
        <v>58</v>
      </c>
      <c r="E144" s="147">
        <v>20000</v>
      </c>
      <c r="F144" s="222">
        <v>20000</v>
      </c>
      <c r="G144" s="251">
        <f>F144-E144</f>
        <v>0</v>
      </c>
    </row>
    <row r="145" spans="2:7" ht="16.95" customHeight="1" x14ac:dyDescent="0.3">
      <c r="B145" s="27"/>
      <c r="C145" s="3">
        <v>5169</v>
      </c>
      <c r="D145" s="5" t="s">
        <v>61</v>
      </c>
      <c r="E145" s="147">
        <v>10000</v>
      </c>
      <c r="F145" s="222">
        <v>10000</v>
      </c>
      <c r="G145" s="251">
        <f>F145-E145</f>
        <v>0</v>
      </c>
    </row>
    <row r="146" spans="2:7" ht="16.95" customHeight="1" x14ac:dyDescent="0.3">
      <c r="B146" s="135"/>
      <c r="C146" s="103">
        <v>6121</v>
      </c>
      <c r="D146" s="104" t="s">
        <v>144</v>
      </c>
      <c r="E146" s="148">
        <v>12970000</v>
      </c>
      <c r="F146" s="223">
        <v>18970000</v>
      </c>
      <c r="G146" s="252">
        <f>F146-E146</f>
        <v>6000000</v>
      </c>
    </row>
    <row r="147" spans="2:7" ht="16.95" customHeight="1" x14ac:dyDescent="0.3">
      <c r="B147" s="27">
        <v>3419</v>
      </c>
      <c r="C147" s="3"/>
      <c r="D147" s="7" t="s">
        <v>86</v>
      </c>
      <c r="E147" s="149">
        <v>10000</v>
      </c>
      <c r="F147" s="225">
        <v>10000</v>
      </c>
      <c r="G147" s="149">
        <f>F147-E147</f>
        <v>0</v>
      </c>
    </row>
    <row r="148" spans="2:7" ht="16.95" customHeight="1" x14ac:dyDescent="0.3">
      <c r="B148" s="135"/>
      <c r="C148" s="103">
        <v>5222</v>
      </c>
      <c r="D148" s="104" t="s">
        <v>87</v>
      </c>
      <c r="E148" s="148"/>
      <c r="F148" s="223"/>
      <c r="G148" s="252">
        <f>F148-E148</f>
        <v>0</v>
      </c>
    </row>
    <row r="149" spans="2:7" ht="16.95" customHeight="1" x14ac:dyDescent="0.3">
      <c r="B149" s="27">
        <v>3612</v>
      </c>
      <c r="C149" s="3"/>
      <c r="D149" s="7" t="s">
        <v>32</v>
      </c>
      <c r="E149" s="57">
        <f>SUM(E150:E154)</f>
        <v>100000</v>
      </c>
      <c r="F149" s="212">
        <f>SUM(F150:F154)</f>
        <v>100000</v>
      </c>
      <c r="G149" s="57">
        <f>F149-E149</f>
        <v>0</v>
      </c>
    </row>
    <row r="150" spans="2:7" ht="16.95" customHeight="1" x14ac:dyDescent="0.3">
      <c r="B150" s="27"/>
      <c r="C150" s="3">
        <v>5139</v>
      </c>
      <c r="D150" s="5" t="s">
        <v>53</v>
      </c>
      <c r="E150" s="56"/>
      <c r="F150" s="217"/>
      <c r="G150" s="253">
        <f>F150-E150</f>
        <v>0</v>
      </c>
    </row>
    <row r="151" spans="2:7" ht="16.95" customHeight="1" x14ac:dyDescent="0.3">
      <c r="B151" s="27"/>
      <c r="C151" s="3">
        <v>5154</v>
      </c>
      <c r="D151" s="5" t="s">
        <v>58</v>
      </c>
      <c r="E151" s="56">
        <v>0</v>
      </c>
      <c r="F151" s="217">
        <v>2000</v>
      </c>
      <c r="G151" s="253">
        <f>F151-E151</f>
        <v>2000</v>
      </c>
    </row>
    <row r="152" spans="2:7" ht="16.95" customHeight="1" x14ac:dyDescent="0.3">
      <c r="B152" s="27"/>
      <c r="C152" s="3">
        <v>5169</v>
      </c>
      <c r="D152" s="5" t="s">
        <v>61</v>
      </c>
      <c r="E152" s="56">
        <v>50000</v>
      </c>
      <c r="F152" s="217">
        <v>48000</v>
      </c>
      <c r="G152" s="253">
        <f>F152-E152</f>
        <v>-2000</v>
      </c>
    </row>
    <row r="153" spans="2:7" ht="16.95" customHeight="1" x14ac:dyDescent="0.3">
      <c r="B153" s="27"/>
      <c r="C153" s="3">
        <v>5171</v>
      </c>
      <c r="D153" s="5" t="s">
        <v>55</v>
      </c>
      <c r="E153" s="56">
        <v>50000</v>
      </c>
      <c r="F153" s="217">
        <v>50000</v>
      </c>
      <c r="G153" s="253">
        <f>F153-E153</f>
        <v>0</v>
      </c>
    </row>
    <row r="154" spans="2:7" ht="16.95" customHeight="1" x14ac:dyDescent="0.3">
      <c r="B154" s="135"/>
      <c r="C154" s="103">
        <v>6121</v>
      </c>
      <c r="D154" s="104" t="s">
        <v>88</v>
      </c>
      <c r="E154" s="119">
        <v>0</v>
      </c>
      <c r="F154" s="215">
        <v>0</v>
      </c>
      <c r="G154" s="254">
        <f>F154-E154</f>
        <v>0</v>
      </c>
    </row>
    <row r="155" spans="2:7" ht="16.95" customHeight="1" x14ac:dyDescent="0.3">
      <c r="B155" s="27">
        <v>3613</v>
      </c>
      <c r="C155" s="3"/>
      <c r="D155" s="7" t="s">
        <v>34</v>
      </c>
      <c r="E155" s="143">
        <v>2000</v>
      </c>
      <c r="F155" s="226">
        <v>2000</v>
      </c>
      <c r="G155" s="143">
        <f>F155-E155</f>
        <v>0</v>
      </c>
    </row>
    <row r="156" spans="2:7" ht="16.95" customHeight="1" x14ac:dyDescent="0.3">
      <c r="B156" s="135"/>
      <c r="C156" s="103">
        <v>5171</v>
      </c>
      <c r="D156" s="104" t="s">
        <v>55</v>
      </c>
      <c r="E156" s="119"/>
      <c r="F156" s="215"/>
      <c r="G156" s="254">
        <f>F156-E156</f>
        <v>0</v>
      </c>
    </row>
    <row r="157" spans="2:7" ht="16.95" customHeight="1" x14ac:dyDescent="0.3">
      <c r="B157" s="27">
        <v>3631</v>
      </c>
      <c r="C157" s="3"/>
      <c r="D157" s="7" t="s">
        <v>89</v>
      </c>
      <c r="E157" s="57">
        <f>SUM(E158:E162)</f>
        <v>300000</v>
      </c>
      <c r="F157" s="212">
        <f>SUM(F158:F162)</f>
        <v>350000</v>
      </c>
      <c r="G157" s="57">
        <f>F157-E157</f>
        <v>50000</v>
      </c>
    </row>
    <row r="158" spans="2:7" ht="16.95" customHeight="1" x14ac:dyDescent="0.3">
      <c r="B158" s="27"/>
      <c r="C158" s="3">
        <v>5139</v>
      </c>
      <c r="D158" s="9" t="s">
        <v>90</v>
      </c>
      <c r="E158" s="56">
        <v>0</v>
      </c>
      <c r="F158" s="217">
        <v>0</v>
      </c>
      <c r="G158" s="253">
        <f>F158-E158</f>
        <v>0</v>
      </c>
    </row>
    <row r="159" spans="2:7" ht="16.95" customHeight="1" x14ac:dyDescent="0.3">
      <c r="B159" s="27"/>
      <c r="C159" s="3">
        <v>5154</v>
      </c>
      <c r="D159" s="5" t="s">
        <v>58</v>
      </c>
      <c r="E159" s="56">
        <v>200000</v>
      </c>
      <c r="F159" s="217">
        <v>250000</v>
      </c>
      <c r="G159" s="253">
        <f>F159-E159</f>
        <v>50000</v>
      </c>
    </row>
    <row r="160" spans="2:7" ht="16.95" customHeight="1" x14ac:dyDescent="0.3">
      <c r="B160" s="27"/>
      <c r="C160" s="6">
        <v>5169</v>
      </c>
      <c r="D160" s="5" t="s">
        <v>61</v>
      </c>
      <c r="E160" s="56">
        <v>0</v>
      </c>
      <c r="F160" s="217">
        <v>0</v>
      </c>
      <c r="G160" s="253">
        <f>F160-E160</f>
        <v>0</v>
      </c>
    </row>
    <row r="161" spans="2:7" ht="16.95" customHeight="1" x14ac:dyDescent="0.3">
      <c r="B161" s="27"/>
      <c r="C161" s="6">
        <v>5171</v>
      </c>
      <c r="D161" s="5" t="s">
        <v>55</v>
      </c>
      <c r="E161" s="56">
        <v>100000</v>
      </c>
      <c r="F161" s="217">
        <v>100000</v>
      </c>
      <c r="G161" s="253">
        <f>F161-E161</f>
        <v>0</v>
      </c>
    </row>
    <row r="162" spans="2:7" ht="16.95" customHeight="1" thickBot="1" x14ac:dyDescent="0.35">
      <c r="B162" s="30"/>
      <c r="C162" s="29">
        <v>6121</v>
      </c>
      <c r="D162" s="21" t="s">
        <v>56</v>
      </c>
      <c r="E162" s="64">
        <v>0</v>
      </c>
      <c r="F162" s="227">
        <v>0</v>
      </c>
      <c r="G162" s="258">
        <f>F162-E162</f>
        <v>0</v>
      </c>
    </row>
    <row r="163" spans="2:7" ht="16.95" customHeight="1" thickBot="1" x14ac:dyDescent="0.35">
      <c r="B163" s="31" t="s">
        <v>70</v>
      </c>
      <c r="C163" s="32"/>
      <c r="D163" s="32"/>
      <c r="E163" s="140">
        <f>E121+E125+E128+E136+E143+E147+E149+E155+E157</f>
        <v>16530000</v>
      </c>
      <c r="F163" s="224">
        <f>F121+F125+F128+F136+F143+F147+F149+F155+F157</f>
        <v>21262000</v>
      </c>
      <c r="G163" s="200">
        <f>F163-E163</f>
        <v>4732000</v>
      </c>
    </row>
    <row r="164" spans="2:7" ht="16.95" customHeight="1" x14ac:dyDescent="0.3">
      <c r="G164" s="205"/>
    </row>
    <row r="165" spans="2:7" ht="24.6" customHeight="1" thickBot="1" x14ac:dyDescent="0.45">
      <c r="C165" s="1"/>
      <c r="D165" s="2"/>
      <c r="G165" s="205"/>
    </row>
    <row r="166" spans="2:7" ht="16.95" customHeight="1" thickBot="1" x14ac:dyDescent="0.35">
      <c r="B166" s="97" t="s">
        <v>1</v>
      </c>
      <c r="C166" s="98" t="s">
        <v>2</v>
      </c>
      <c r="D166" s="131" t="s">
        <v>3</v>
      </c>
      <c r="E166" s="132" t="s">
        <v>148</v>
      </c>
      <c r="F166" s="210" t="str">
        <f>F8</f>
        <v>Návrh rozpočtu 2022</v>
      </c>
      <c r="G166" s="79" t="str">
        <f>G8</f>
        <v>rozdíl 22 vs 21</v>
      </c>
    </row>
    <row r="167" spans="2:7" ht="16.95" customHeight="1" x14ac:dyDescent="0.3">
      <c r="B167" s="26">
        <v>3632</v>
      </c>
      <c r="C167" s="23"/>
      <c r="D167" s="50" t="s">
        <v>35</v>
      </c>
      <c r="E167" s="149">
        <v>100000</v>
      </c>
      <c r="F167" s="225">
        <f>SUM(F168:F172)</f>
        <v>55000</v>
      </c>
      <c r="G167" s="149">
        <f>F167-E167</f>
        <v>-45000</v>
      </c>
    </row>
    <row r="168" spans="2:7" ht="16.95" customHeight="1" x14ac:dyDescent="0.3">
      <c r="B168" s="27"/>
      <c r="C168" s="3">
        <v>5021</v>
      </c>
      <c r="D168" s="9" t="s">
        <v>78</v>
      </c>
      <c r="E168" s="147">
        <v>30000</v>
      </c>
      <c r="F168" s="222">
        <v>30000</v>
      </c>
      <c r="G168" s="251">
        <f>F168-E168</f>
        <v>0</v>
      </c>
    </row>
    <row r="169" spans="2:7" ht="16.95" customHeight="1" x14ac:dyDescent="0.3">
      <c r="B169" s="27"/>
      <c r="C169" s="3">
        <v>5139</v>
      </c>
      <c r="D169" s="5" t="s">
        <v>53</v>
      </c>
      <c r="E169" s="147"/>
      <c r="F169" s="222"/>
      <c r="G169" s="251">
        <f>F169-E169</f>
        <v>0</v>
      </c>
    </row>
    <row r="170" spans="2:7" ht="16.95" customHeight="1" x14ac:dyDescent="0.3">
      <c r="B170" s="27"/>
      <c r="C170" s="3">
        <v>5154</v>
      </c>
      <c r="D170" s="5" t="s">
        <v>91</v>
      </c>
      <c r="E170" s="147">
        <v>15000</v>
      </c>
      <c r="F170" s="222">
        <v>15000</v>
      </c>
      <c r="G170" s="251">
        <f>F170-E170</f>
        <v>0</v>
      </c>
    </row>
    <row r="171" spans="2:7" ht="16.95" customHeight="1" x14ac:dyDescent="0.3">
      <c r="B171" s="27"/>
      <c r="C171" s="3">
        <v>5169</v>
      </c>
      <c r="D171" s="5" t="s">
        <v>61</v>
      </c>
      <c r="E171" s="147">
        <v>5000</v>
      </c>
      <c r="F171" s="222">
        <v>5000</v>
      </c>
      <c r="G171" s="251">
        <f>F171-E171</f>
        <v>0</v>
      </c>
    </row>
    <row r="172" spans="2:7" ht="16.95" customHeight="1" x14ac:dyDescent="0.3">
      <c r="B172" s="135"/>
      <c r="C172" s="103">
        <v>5171</v>
      </c>
      <c r="D172" s="104" t="s">
        <v>92</v>
      </c>
      <c r="E172" s="148">
        <v>50000</v>
      </c>
      <c r="F172" s="223">
        <v>5000</v>
      </c>
      <c r="G172" s="252">
        <f>F172-E172</f>
        <v>-45000</v>
      </c>
    </row>
    <row r="173" spans="2:7" ht="16.95" customHeight="1" x14ac:dyDescent="0.3">
      <c r="B173" s="27">
        <v>3639</v>
      </c>
      <c r="C173" s="3"/>
      <c r="D173" s="7" t="s">
        <v>93</v>
      </c>
      <c r="E173" s="150">
        <v>500000</v>
      </c>
      <c r="F173" s="228">
        <f>SUM(F174:F182)</f>
        <v>260000</v>
      </c>
      <c r="G173" s="149">
        <f>F173-E173</f>
        <v>-240000</v>
      </c>
    </row>
    <row r="174" spans="2:7" ht="16.95" customHeight="1" x14ac:dyDescent="0.3">
      <c r="B174" s="27"/>
      <c r="C174" s="3">
        <v>5021</v>
      </c>
      <c r="D174" s="5" t="s">
        <v>78</v>
      </c>
      <c r="E174" s="147">
        <v>70000</v>
      </c>
      <c r="F174" s="222">
        <v>50000</v>
      </c>
      <c r="G174" s="251">
        <f>F174-E174</f>
        <v>-20000</v>
      </c>
    </row>
    <row r="175" spans="2:7" ht="16.95" customHeight="1" x14ac:dyDescent="0.3">
      <c r="B175" s="27"/>
      <c r="C175" s="3">
        <v>5139</v>
      </c>
      <c r="D175" s="5" t="s">
        <v>53</v>
      </c>
      <c r="E175" s="147">
        <v>100000</v>
      </c>
      <c r="F175" s="222">
        <v>50000</v>
      </c>
      <c r="G175" s="251">
        <f>F175-E175</f>
        <v>-50000</v>
      </c>
    </row>
    <row r="176" spans="2:7" ht="16.95" customHeight="1" x14ac:dyDescent="0.3">
      <c r="B176" s="27"/>
      <c r="C176" s="3">
        <v>5156</v>
      </c>
      <c r="D176" s="5" t="s">
        <v>51</v>
      </c>
      <c r="E176" s="147">
        <v>60000</v>
      </c>
      <c r="F176" s="222">
        <v>60000</v>
      </c>
      <c r="G176" s="251">
        <f>F176-E176</f>
        <v>0</v>
      </c>
    </row>
    <row r="177" spans="2:7" ht="16.95" customHeight="1" x14ac:dyDescent="0.3">
      <c r="B177" s="27"/>
      <c r="C177" s="3">
        <v>5164</v>
      </c>
      <c r="D177" s="5" t="s">
        <v>59</v>
      </c>
      <c r="E177" s="147">
        <v>30000</v>
      </c>
      <c r="F177" s="222">
        <v>15000</v>
      </c>
      <c r="G177" s="251">
        <f>F177-E177</f>
        <v>-15000</v>
      </c>
    </row>
    <row r="178" spans="2:7" ht="16.95" customHeight="1" x14ac:dyDescent="0.3">
      <c r="B178" s="27"/>
      <c r="C178" s="3">
        <v>5169</v>
      </c>
      <c r="D178" s="5" t="s">
        <v>61</v>
      </c>
      <c r="E178" s="147">
        <v>30000</v>
      </c>
      <c r="F178" s="222">
        <v>70000</v>
      </c>
      <c r="G178" s="251">
        <f>F178-E178</f>
        <v>40000</v>
      </c>
    </row>
    <row r="179" spans="2:7" ht="16.95" customHeight="1" x14ac:dyDescent="0.3">
      <c r="B179" s="27"/>
      <c r="C179" s="3">
        <v>5171</v>
      </c>
      <c r="D179" s="5" t="s">
        <v>92</v>
      </c>
      <c r="E179" s="147">
        <v>50000</v>
      </c>
      <c r="F179" s="222">
        <v>15000</v>
      </c>
      <c r="G179" s="251">
        <f>F179-E179</f>
        <v>-35000</v>
      </c>
    </row>
    <row r="180" spans="2:7" ht="16.95" customHeight="1" x14ac:dyDescent="0.3">
      <c r="B180" s="27"/>
      <c r="C180" s="3">
        <v>5163</v>
      </c>
      <c r="D180" s="9" t="s">
        <v>94</v>
      </c>
      <c r="E180" s="147"/>
      <c r="F180" s="222"/>
      <c r="G180" s="251">
        <f>F180-E180</f>
        <v>0</v>
      </c>
    </row>
    <row r="181" spans="2:7" ht="16.95" customHeight="1" x14ac:dyDescent="0.3">
      <c r="B181" s="27"/>
      <c r="C181" s="3">
        <v>6121</v>
      </c>
      <c r="D181" s="9" t="s">
        <v>74</v>
      </c>
      <c r="E181" s="147">
        <v>50000</v>
      </c>
      <c r="F181" s="222"/>
      <c r="G181" s="251">
        <f>F181-E181</f>
        <v>-50000</v>
      </c>
    </row>
    <row r="182" spans="2:7" ht="16.95" customHeight="1" x14ac:dyDescent="0.3">
      <c r="B182" s="135"/>
      <c r="C182" s="103">
        <v>6130</v>
      </c>
      <c r="D182" s="104" t="s">
        <v>95</v>
      </c>
      <c r="E182" s="148">
        <v>110000</v>
      </c>
      <c r="F182" s="223">
        <v>0</v>
      </c>
      <c r="G182" s="252">
        <f>F182-E182</f>
        <v>-110000</v>
      </c>
    </row>
    <row r="183" spans="2:7" ht="16.95" customHeight="1" x14ac:dyDescent="0.3">
      <c r="B183" s="27">
        <v>3721</v>
      </c>
      <c r="C183" s="3"/>
      <c r="D183" s="7" t="s">
        <v>147</v>
      </c>
      <c r="E183" s="150">
        <v>40000</v>
      </c>
      <c r="F183" s="228">
        <v>40000</v>
      </c>
      <c r="G183" s="149">
        <f>F183-E183</f>
        <v>0</v>
      </c>
    </row>
    <row r="184" spans="2:7" ht="16.95" customHeight="1" x14ac:dyDescent="0.3">
      <c r="B184" s="135"/>
      <c r="C184" s="103">
        <v>5169</v>
      </c>
      <c r="D184" s="104" t="s">
        <v>61</v>
      </c>
      <c r="E184" s="148"/>
      <c r="F184" s="223"/>
      <c r="G184" s="252">
        <f>F184-E184</f>
        <v>0</v>
      </c>
    </row>
    <row r="185" spans="2:7" ht="16.95" customHeight="1" x14ac:dyDescent="0.3">
      <c r="B185" s="27">
        <v>3722</v>
      </c>
      <c r="C185" s="3"/>
      <c r="D185" s="7" t="s">
        <v>96</v>
      </c>
      <c r="E185" s="150">
        <v>950000</v>
      </c>
      <c r="F185" s="228">
        <f>SUM(F186:F188)</f>
        <v>900000</v>
      </c>
      <c r="G185" s="149">
        <f>F185-E185</f>
        <v>-50000</v>
      </c>
    </row>
    <row r="186" spans="2:7" ht="16.95" customHeight="1" x14ac:dyDescent="0.3">
      <c r="B186" s="27"/>
      <c r="C186" s="3">
        <v>5139</v>
      </c>
      <c r="D186" s="5" t="s">
        <v>53</v>
      </c>
      <c r="E186" s="147"/>
      <c r="F186" s="222"/>
      <c r="G186" s="251">
        <f>F186-E186</f>
        <v>0</v>
      </c>
    </row>
    <row r="187" spans="2:7" ht="16.95" customHeight="1" x14ac:dyDescent="0.3">
      <c r="B187" s="27"/>
      <c r="C187" s="3">
        <v>5169</v>
      </c>
      <c r="D187" s="5" t="s">
        <v>97</v>
      </c>
      <c r="E187" s="147">
        <v>950000</v>
      </c>
      <c r="F187" s="222">
        <v>900000</v>
      </c>
      <c r="G187" s="251">
        <f>F187-E187</f>
        <v>-50000</v>
      </c>
    </row>
    <row r="188" spans="2:7" ht="16.95" customHeight="1" x14ac:dyDescent="0.3">
      <c r="B188" s="135"/>
      <c r="C188" s="103">
        <v>5137</v>
      </c>
      <c r="D188" s="104" t="s">
        <v>98</v>
      </c>
      <c r="E188" s="148"/>
      <c r="F188" s="223"/>
      <c r="G188" s="252">
        <f>F188-E188</f>
        <v>0</v>
      </c>
    </row>
    <row r="189" spans="2:7" ht="16.95" customHeight="1" x14ac:dyDescent="0.3">
      <c r="B189" s="27">
        <v>3723</v>
      </c>
      <c r="C189" s="3"/>
      <c r="D189" s="7" t="s">
        <v>99</v>
      </c>
      <c r="E189" s="150">
        <v>340000</v>
      </c>
      <c r="F189" s="228">
        <v>340000</v>
      </c>
      <c r="G189" s="149">
        <f>F189-E189</f>
        <v>0</v>
      </c>
    </row>
    <row r="190" spans="2:7" ht="16.95" customHeight="1" x14ac:dyDescent="0.3">
      <c r="B190" s="135"/>
      <c r="C190" s="103">
        <v>5169</v>
      </c>
      <c r="D190" s="104" t="s">
        <v>61</v>
      </c>
      <c r="E190" s="148"/>
      <c r="F190" s="223"/>
      <c r="G190" s="252">
        <f>F190-E190</f>
        <v>0</v>
      </c>
    </row>
    <row r="191" spans="2:7" ht="16.95" customHeight="1" x14ac:dyDescent="0.3">
      <c r="B191" s="27">
        <v>3744</v>
      </c>
      <c r="C191" s="3"/>
      <c r="D191" s="7" t="s">
        <v>100</v>
      </c>
      <c r="E191" s="150">
        <v>0</v>
      </c>
      <c r="F191" s="228">
        <v>0</v>
      </c>
      <c r="G191" s="149">
        <f>F191-E191</f>
        <v>0</v>
      </c>
    </row>
    <row r="192" spans="2:7" ht="16.95" customHeight="1" x14ac:dyDescent="0.3">
      <c r="B192" s="135"/>
      <c r="C192" s="103">
        <v>5171</v>
      </c>
      <c r="D192" s="104" t="s">
        <v>101</v>
      </c>
      <c r="E192" s="148"/>
      <c r="F192" s="223"/>
      <c r="G192" s="252">
        <f>F192-E192</f>
        <v>0</v>
      </c>
    </row>
    <row r="193" spans="2:7" ht="16.95" customHeight="1" x14ac:dyDescent="0.3">
      <c r="B193" s="27">
        <v>3745</v>
      </c>
      <c r="C193" s="3"/>
      <c r="D193" s="7" t="s">
        <v>102</v>
      </c>
      <c r="E193" s="150">
        <v>450000</v>
      </c>
      <c r="F193" s="228">
        <f>SUM(F194:F201)</f>
        <v>500000</v>
      </c>
      <c r="G193" s="149">
        <f>F193-E193</f>
        <v>50000</v>
      </c>
    </row>
    <row r="194" spans="2:7" ht="16.95" customHeight="1" x14ac:dyDescent="0.3">
      <c r="B194" s="27"/>
      <c r="C194" s="3">
        <v>5011</v>
      </c>
      <c r="D194" s="5" t="s">
        <v>103</v>
      </c>
      <c r="E194" s="147">
        <v>300000</v>
      </c>
      <c r="F194" s="222">
        <v>300000</v>
      </c>
      <c r="G194" s="251">
        <f>F194-E194</f>
        <v>0</v>
      </c>
    </row>
    <row r="195" spans="2:7" ht="16.95" customHeight="1" x14ac:dyDescent="0.3">
      <c r="B195" s="27"/>
      <c r="C195" s="3">
        <v>5021</v>
      </c>
      <c r="D195" s="5" t="s">
        <v>78</v>
      </c>
      <c r="E195" s="147">
        <v>60000</v>
      </c>
      <c r="F195" s="222">
        <v>100000</v>
      </c>
      <c r="G195" s="251">
        <f>F195-E195</f>
        <v>40000</v>
      </c>
    </row>
    <row r="196" spans="2:7" ht="16.95" customHeight="1" x14ac:dyDescent="0.3">
      <c r="B196" s="27"/>
      <c r="C196" s="3">
        <v>5031</v>
      </c>
      <c r="D196" s="5" t="s">
        <v>104</v>
      </c>
      <c r="E196" s="147">
        <v>60000</v>
      </c>
      <c r="F196" s="222">
        <v>60000</v>
      </c>
      <c r="G196" s="251">
        <f>F196-E196</f>
        <v>0</v>
      </c>
    </row>
    <row r="197" spans="2:7" ht="16.95" customHeight="1" x14ac:dyDescent="0.3">
      <c r="B197" s="27"/>
      <c r="C197" s="3">
        <v>5032</v>
      </c>
      <c r="D197" s="5" t="s">
        <v>105</v>
      </c>
      <c r="E197" s="147">
        <v>30000</v>
      </c>
      <c r="F197" s="222">
        <v>40000</v>
      </c>
      <c r="G197" s="251">
        <f>F197-E197</f>
        <v>10000</v>
      </c>
    </row>
    <row r="198" spans="2:7" ht="16.95" customHeight="1" x14ac:dyDescent="0.3">
      <c r="B198" s="27"/>
      <c r="C198" s="3">
        <v>5139</v>
      </c>
      <c r="D198" s="5" t="s">
        <v>53</v>
      </c>
      <c r="E198" s="147"/>
      <c r="F198" s="222"/>
      <c r="G198" s="251">
        <f>F198-E198</f>
        <v>0</v>
      </c>
    </row>
    <row r="199" spans="2:7" ht="16.95" customHeight="1" x14ac:dyDescent="0.3">
      <c r="B199" s="27"/>
      <c r="C199" s="3">
        <v>5156</v>
      </c>
      <c r="D199" s="9" t="s">
        <v>51</v>
      </c>
      <c r="E199" s="147"/>
      <c r="F199" s="222"/>
      <c r="G199" s="251">
        <f>F199-E199</f>
        <v>0</v>
      </c>
    </row>
    <row r="200" spans="2:7" ht="16.95" customHeight="1" x14ac:dyDescent="0.3">
      <c r="B200" s="27"/>
      <c r="C200" s="3">
        <v>5169</v>
      </c>
      <c r="D200" s="5" t="s">
        <v>61</v>
      </c>
      <c r="E200" s="147">
        <v>5000</v>
      </c>
      <c r="F200" s="222"/>
      <c r="G200" s="251">
        <f>F200-E200</f>
        <v>-5000</v>
      </c>
    </row>
    <row r="201" spans="2:7" ht="16.95" customHeight="1" x14ac:dyDescent="0.3">
      <c r="B201" s="135"/>
      <c r="C201" s="103">
        <v>5171</v>
      </c>
      <c r="D201" s="141" t="s">
        <v>55</v>
      </c>
      <c r="E201" s="148"/>
      <c r="F201" s="223"/>
      <c r="G201" s="252">
        <f>F201-E201</f>
        <v>0</v>
      </c>
    </row>
    <row r="202" spans="2:7" ht="16.95" customHeight="1" x14ac:dyDescent="0.3">
      <c r="B202" s="28">
        <v>4351</v>
      </c>
      <c r="C202" s="6"/>
      <c r="D202" s="7" t="s">
        <v>106</v>
      </c>
      <c r="E202" s="57">
        <v>11000</v>
      </c>
      <c r="F202" s="212"/>
      <c r="G202" s="57">
        <f>F202-E202</f>
        <v>-11000</v>
      </c>
    </row>
    <row r="203" spans="2:7" ht="16.95" customHeight="1" thickBot="1" x14ac:dyDescent="0.35">
      <c r="B203" s="27"/>
      <c r="C203" s="3">
        <v>5169</v>
      </c>
      <c r="D203" s="5" t="s">
        <v>107</v>
      </c>
      <c r="E203" s="56"/>
      <c r="F203" s="217"/>
      <c r="G203" s="253">
        <f>F203-E203</f>
        <v>0</v>
      </c>
    </row>
    <row r="204" spans="2:7" ht="16.95" customHeight="1" thickBot="1" x14ac:dyDescent="0.35">
      <c r="B204" s="31" t="s">
        <v>70</v>
      </c>
      <c r="C204" s="32"/>
      <c r="D204" s="32"/>
      <c r="E204" s="140">
        <f>SUM(E167,E173,E183,E185,E189,E191,E193,E202)</f>
        <v>2391000</v>
      </c>
      <c r="F204" s="224">
        <f>SUM(F167,F173,F183,F185,F189,F191,F193,F202)</f>
        <v>2095000</v>
      </c>
      <c r="G204" s="200">
        <f>F204-E204</f>
        <v>-296000</v>
      </c>
    </row>
    <row r="205" spans="2:7" ht="16.95" customHeight="1" x14ac:dyDescent="0.3">
      <c r="D205" s="35"/>
      <c r="G205" s="205"/>
    </row>
    <row r="206" spans="2:7" ht="16.95" customHeight="1" x14ac:dyDescent="0.3">
      <c r="G206" s="205"/>
    </row>
    <row r="207" spans="2:7" ht="27.6" customHeight="1" thickBot="1" x14ac:dyDescent="0.35">
      <c r="G207" s="205"/>
    </row>
    <row r="208" spans="2:7" ht="16.95" customHeight="1" thickBot="1" x14ac:dyDescent="0.35">
      <c r="B208" s="17" t="s">
        <v>1</v>
      </c>
      <c r="C208" s="18" t="s">
        <v>2</v>
      </c>
      <c r="D208" s="19" t="s">
        <v>3</v>
      </c>
      <c r="E208" s="132" t="s">
        <v>148</v>
      </c>
      <c r="F208" s="132" t="str">
        <f>F8</f>
        <v>Návrh rozpočtu 2022</v>
      </c>
      <c r="G208" s="79" t="str">
        <f>G8</f>
        <v>rozdíl 22 vs 21</v>
      </c>
    </row>
    <row r="209" spans="2:7" ht="16.95" customHeight="1" x14ac:dyDescent="0.3">
      <c r="B209" s="27">
        <v>5512</v>
      </c>
      <c r="C209" s="3"/>
      <c r="D209" s="7" t="s">
        <v>108</v>
      </c>
      <c r="E209" s="61">
        <v>180000</v>
      </c>
      <c r="F209" s="216">
        <f>SUM(F210:F215)</f>
        <v>40000</v>
      </c>
      <c r="G209" s="61">
        <f>F209-E209</f>
        <v>-140000</v>
      </c>
    </row>
    <row r="210" spans="2:7" ht="16.95" customHeight="1" x14ac:dyDescent="0.3">
      <c r="B210" s="27"/>
      <c r="C210" s="3">
        <v>5038</v>
      </c>
      <c r="D210" s="5" t="s">
        <v>109</v>
      </c>
      <c r="E210" s="56">
        <v>12000</v>
      </c>
      <c r="F210" s="217"/>
      <c r="G210" s="253">
        <f>F210-E210</f>
        <v>-12000</v>
      </c>
    </row>
    <row r="211" spans="2:7" ht="16.95" customHeight="1" x14ac:dyDescent="0.3">
      <c r="B211" s="27"/>
      <c r="C211" s="3">
        <v>5139</v>
      </c>
      <c r="D211" s="5" t="s">
        <v>53</v>
      </c>
      <c r="E211" s="56">
        <v>130000</v>
      </c>
      <c r="F211" s="217"/>
      <c r="G211" s="253">
        <f>F211-E211</f>
        <v>-130000</v>
      </c>
    </row>
    <row r="212" spans="2:7" ht="16.95" customHeight="1" x14ac:dyDescent="0.3">
      <c r="B212" s="27"/>
      <c r="C212" s="3">
        <v>5156</v>
      </c>
      <c r="D212" s="5" t="s">
        <v>51</v>
      </c>
      <c r="E212" s="56">
        <v>10000</v>
      </c>
      <c r="F212" s="217">
        <v>15000</v>
      </c>
      <c r="G212" s="253">
        <f>F212-E212</f>
        <v>5000</v>
      </c>
    </row>
    <row r="213" spans="2:7" ht="16.95" customHeight="1" x14ac:dyDescent="0.3">
      <c r="B213" s="27"/>
      <c r="C213" s="3">
        <v>5166</v>
      </c>
      <c r="D213" s="5" t="s">
        <v>110</v>
      </c>
      <c r="E213" s="56">
        <v>30000</v>
      </c>
      <c r="F213" s="217"/>
      <c r="G213" s="253">
        <f>F213-E213</f>
        <v>-30000</v>
      </c>
    </row>
    <row r="214" spans="2:7" ht="16.95" customHeight="1" x14ac:dyDescent="0.3">
      <c r="B214" s="20"/>
      <c r="C214" s="3">
        <v>5169</v>
      </c>
      <c r="D214" s="5" t="s">
        <v>61</v>
      </c>
      <c r="E214" s="56">
        <v>15000</v>
      </c>
      <c r="F214" s="217">
        <v>15000</v>
      </c>
      <c r="G214" s="253">
        <f>F214-E214</f>
        <v>0</v>
      </c>
    </row>
    <row r="215" spans="2:7" ht="16.95" customHeight="1" x14ac:dyDescent="0.3">
      <c r="B215" s="135"/>
      <c r="C215" s="103">
        <v>5194</v>
      </c>
      <c r="D215" s="141" t="s">
        <v>111</v>
      </c>
      <c r="E215" s="119">
        <v>10000</v>
      </c>
      <c r="F215" s="215">
        <v>10000</v>
      </c>
      <c r="G215" s="254">
        <f>F215-E215</f>
        <v>0</v>
      </c>
    </row>
    <row r="216" spans="2:7" ht="16.95" customHeight="1" x14ac:dyDescent="0.3">
      <c r="B216" s="27">
        <v>6112</v>
      </c>
      <c r="C216" s="3"/>
      <c r="D216" s="7" t="s">
        <v>112</v>
      </c>
      <c r="E216" s="61">
        <v>820000</v>
      </c>
      <c r="F216" s="216">
        <v>942000</v>
      </c>
      <c r="G216" s="61">
        <f>F216-E216</f>
        <v>122000</v>
      </c>
    </row>
    <row r="217" spans="2:7" ht="16.95" customHeight="1" x14ac:dyDescent="0.3">
      <c r="B217" s="27"/>
      <c r="C217" s="3">
        <v>5023</v>
      </c>
      <c r="D217" s="5" t="s">
        <v>113</v>
      </c>
      <c r="E217" s="56">
        <v>739000</v>
      </c>
      <c r="F217" s="217">
        <v>865000</v>
      </c>
      <c r="G217" s="253">
        <f>F217-E217</f>
        <v>126000</v>
      </c>
    </row>
    <row r="218" spans="2:7" ht="16.95" customHeight="1" x14ac:dyDescent="0.3">
      <c r="B218" s="27"/>
      <c r="C218" s="3">
        <v>5031</v>
      </c>
      <c r="D218" s="5" t="s">
        <v>114</v>
      </c>
      <c r="E218" s="56"/>
      <c r="F218" s="217"/>
      <c r="G218" s="253">
        <f>F218-E218</f>
        <v>0</v>
      </c>
    </row>
    <row r="219" spans="2:7" ht="16.95" customHeight="1" x14ac:dyDescent="0.3">
      <c r="B219" s="27"/>
      <c r="C219" s="3">
        <v>5032</v>
      </c>
      <c r="D219" s="5" t="s">
        <v>115</v>
      </c>
      <c r="E219" s="56">
        <v>71000</v>
      </c>
      <c r="F219" s="217">
        <v>77000</v>
      </c>
      <c r="G219" s="253">
        <f>F219-E219</f>
        <v>6000</v>
      </c>
    </row>
    <row r="220" spans="2:7" ht="16.95" customHeight="1" x14ac:dyDescent="0.3">
      <c r="B220" s="27"/>
      <c r="C220" s="3">
        <v>5162</v>
      </c>
      <c r="D220" s="5" t="s">
        <v>116</v>
      </c>
      <c r="E220" s="56"/>
      <c r="F220" s="217"/>
      <c r="G220" s="253">
        <f>F220-E220</f>
        <v>0</v>
      </c>
    </row>
    <row r="221" spans="2:7" ht="16.95" customHeight="1" x14ac:dyDescent="0.3">
      <c r="B221" s="135"/>
      <c r="C221" s="103">
        <v>5173</v>
      </c>
      <c r="D221" s="104" t="s">
        <v>117</v>
      </c>
      <c r="E221" s="119">
        <v>10000</v>
      </c>
      <c r="F221" s="215"/>
      <c r="G221" s="254">
        <f>F221-E221</f>
        <v>-10000</v>
      </c>
    </row>
    <row r="222" spans="2:7" ht="16.95" customHeight="1" x14ac:dyDescent="0.3">
      <c r="B222" s="27">
        <v>6171</v>
      </c>
      <c r="C222" s="3"/>
      <c r="D222" s="7" t="s">
        <v>118</v>
      </c>
      <c r="E222" s="61">
        <v>1100000</v>
      </c>
      <c r="F222" s="216">
        <f>SUM(F223:F241)</f>
        <v>1278000</v>
      </c>
      <c r="G222" s="61">
        <f>F222-E222</f>
        <v>178000</v>
      </c>
    </row>
    <row r="223" spans="2:7" ht="16.95" customHeight="1" x14ac:dyDescent="0.3">
      <c r="B223" s="27"/>
      <c r="C223" s="3">
        <v>5011</v>
      </c>
      <c r="D223" s="5" t="s">
        <v>103</v>
      </c>
      <c r="E223" s="56">
        <v>450000</v>
      </c>
      <c r="F223" s="217">
        <v>530000</v>
      </c>
      <c r="G223" s="253">
        <f>F223-E223</f>
        <v>80000</v>
      </c>
    </row>
    <row r="224" spans="2:7" ht="16.95" customHeight="1" x14ac:dyDescent="0.3">
      <c r="B224" s="27"/>
      <c r="C224" s="3">
        <v>5021</v>
      </c>
      <c r="D224" s="5" t="s">
        <v>78</v>
      </c>
      <c r="E224" s="56">
        <v>60000</v>
      </c>
      <c r="F224" s="217">
        <v>35000</v>
      </c>
      <c r="G224" s="253">
        <f>F224-E224</f>
        <v>-25000</v>
      </c>
    </row>
    <row r="225" spans="2:7" ht="16.95" customHeight="1" x14ac:dyDescent="0.3">
      <c r="B225" s="27"/>
      <c r="C225" s="3">
        <v>5031</v>
      </c>
      <c r="D225" s="5" t="s">
        <v>114</v>
      </c>
      <c r="E225" s="56">
        <v>110000</v>
      </c>
      <c r="F225" s="217">
        <v>130000</v>
      </c>
      <c r="G225" s="253">
        <f>F225-E225</f>
        <v>20000</v>
      </c>
    </row>
    <row r="226" spans="2:7" ht="16.95" customHeight="1" x14ac:dyDescent="0.3">
      <c r="B226" s="27"/>
      <c r="C226" s="3">
        <v>5032</v>
      </c>
      <c r="D226" s="5" t="s">
        <v>115</v>
      </c>
      <c r="E226" s="56">
        <v>40000</v>
      </c>
      <c r="F226" s="217">
        <v>48000</v>
      </c>
      <c r="G226" s="253">
        <f>F226-E226</f>
        <v>8000</v>
      </c>
    </row>
    <row r="227" spans="2:7" ht="16.95" customHeight="1" x14ac:dyDescent="0.3">
      <c r="B227" s="27"/>
      <c r="C227" s="3">
        <v>5136</v>
      </c>
      <c r="D227" s="5" t="s">
        <v>119</v>
      </c>
      <c r="E227" s="56"/>
      <c r="F227" s="217"/>
      <c r="G227" s="253">
        <f>F227-E227</f>
        <v>0</v>
      </c>
    </row>
    <row r="228" spans="2:7" ht="16.95" customHeight="1" x14ac:dyDescent="0.3">
      <c r="B228" s="27"/>
      <c r="C228" s="3">
        <v>5137</v>
      </c>
      <c r="D228" s="5" t="s">
        <v>120</v>
      </c>
      <c r="E228" s="56">
        <v>20000</v>
      </c>
      <c r="F228" s="217">
        <v>30000</v>
      </c>
      <c r="G228" s="253">
        <f>F228-E228</f>
        <v>10000</v>
      </c>
    </row>
    <row r="229" spans="2:7" ht="16.95" customHeight="1" x14ac:dyDescent="0.3">
      <c r="B229" s="27"/>
      <c r="C229" s="3">
        <v>5139</v>
      </c>
      <c r="D229" s="5" t="s">
        <v>53</v>
      </c>
      <c r="E229" s="56">
        <v>40000</v>
      </c>
      <c r="F229" s="217">
        <v>50000</v>
      </c>
      <c r="G229" s="253">
        <f>F229-E229</f>
        <v>10000</v>
      </c>
    </row>
    <row r="230" spans="2:7" ht="16.95" customHeight="1" x14ac:dyDescent="0.3">
      <c r="B230" s="27"/>
      <c r="C230" s="3">
        <v>5153</v>
      </c>
      <c r="D230" s="5" t="s">
        <v>79</v>
      </c>
      <c r="E230" s="56">
        <v>40000</v>
      </c>
      <c r="F230" s="217">
        <v>40000</v>
      </c>
      <c r="G230" s="253">
        <f>F230-E230</f>
        <v>0</v>
      </c>
    </row>
    <row r="231" spans="2:7" ht="16.95" customHeight="1" x14ac:dyDescent="0.3">
      <c r="B231" s="27"/>
      <c r="C231" s="3">
        <v>5154</v>
      </c>
      <c r="D231" s="5" t="s">
        <v>58</v>
      </c>
      <c r="E231" s="56">
        <v>59000</v>
      </c>
      <c r="F231" s="217">
        <v>59000</v>
      </c>
      <c r="G231" s="253">
        <f>F231-E231</f>
        <v>0</v>
      </c>
    </row>
    <row r="232" spans="2:7" ht="16.95" customHeight="1" x14ac:dyDescent="0.3">
      <c r="B232" s="27"/>
      <c r="C232" s="3">
        <v>5161</v>
      </c>
      <c r="D232" s="5" t="s">
        <v>121</v>
      </c>
      <c r="E232" s="56">
        <v>4000</v>
      </c>
      <c r="F232" s="217">
        <v>4000</v>
      </c>
      <c r="G232" s="253">
        <f>F232-E232</f>
        <v>0</v>
      </c>
    </row>
    <row r="233" spans="2:7" ht="16.95" customHeight="1" x14ac:dyDescent="0.3">
      <c r="B233" s="27"/>
      <c r="C233" s="3">
        <v>5162</v>
      </c>
      <c r="D233" s="5" t="s">
        <v>122</v>
      </c>
      <c r="E233" s="56">
        <v>40000</v>
      </c>
      <c r="F233" s="217">
        <v>30000</v>
      </c>
      <c r="G233" s="253">
        <f>F233-E233</f>
        <v>-10000</v>
      </c>
    </row>
    <row r="234" spans="2:7" ht="16.95" customHeight="1" x14ac:dyDescent="0.3">
      <c r="B234" s="27"/>
      <c r="C234" s="3">
        <v>5166</v>
      </c>
      <c r="D234" s="5" t="s">
        <v>123</v>
      </c>
      <c r="E234" s="56">
        <v>50000</v>
      </c>
      <c r="F234" s="217"/>
      <c r="G234" s="253">
        <f>F234-E234</f>
        <v>-50000</v>
      </c>
    </row>
    <row r="235" spans="2:7" ht="16.95" customHeight="1" x14ac:dyDescent="0.3">
      <c r="B235" s="27"/>
      <c r="C235" s="3">
        <v>5167</v>
      </c>
      <c r="D235" s="5" t="s">
        <v>124</v>
      </c>
      <c r="E235" s="56"/>
      <c r="F235" s="217"/>
      <c r="G235" s="253">
        <f>F235-E235</f>
        <v>0</v>
      </c>
    </row>
    <row r="236" spans="2:7" ht="16.95" customHeight="1" x14ac:dyDescent="0.3">
      <c r="B236" s="27"/>
      <c r="C236" s="3">
        <v>5169</v>
      </c>
      <c r="D236" s="5" t="s">
        <v>61</v>
      </c>
      <c r="E236" s="56">
        <v>150000</v>
      </c>
      <c r="F236" s="217">
        <v>300000</v>
      </c>
      <c r="G236" s="253">
        <f>F236-E236</f>
        <v>150000</v>
      </c>
    </row>
    <row r="237" spans="2:7" ht="16.95" customHeight="1" x14ac:dyDescent="0.3">
      <c r="B237" s="27"/>
      <c r="C237" s="3">
        <v>5171</v>
      </c>
      <c r="D237" s="5" t="s">
        <v>55</v>
      </c>
      <c r="E237" s="56">
        <v>15000</v>
      </c>
      <c r="F237" s="217"/>
      <c r="G237" s="253">
        <f>F237-E237</f>
        <v>-15000</v>
      </c>
    </row>
    <row r="238" spans="2:7" ht="16.95" customHeight="1" x14ac:dyDescent="0.3">
      <c r="B238" s="27"/>
      <c r="C238" s="3">
        <v>5173</v>
      </c>
      <c r="D238" s="5" t="s">
        <v>117</v>
      </c>
      <c r="E238" s="56"/>
      <c r="F238" s="217"/>
      <c r="G238" s="253">
        <f>F238-E238</f>
        <v>0</v>
      </c>
    </row>
    <row r="239" spans="2:7" ht="16.95" customHeight="1" x14ac:dyDescent="0.3">
      <c r="B239" s="27"/>
      <c r="C239" s="3">
        <v>5175</v>
      </c>
      <c r="D239" s="5" t="s">
        <v>82</v>
      </c>
      <c r="E239" s="56">
        <v>4000</v>
      </c>
      <c r="F239" s="217">
        <v>4000</v>
      </c>
      <c r="G239" s="253">
        <f>F239-E239</f>
        <v>0</v>
      </c>
    </row>
    <row r="240" spans="2:7" ht="16.95" customHeight="1" x14ac:dyDescent="0.3">
      <c r="B240" s="27"/>
      <c r="C240" s="3">
        <v>5229</v>
      </c>
      <c r="D240" s="5" t="s">
        <v>125</v>
      </c>
      <c r="E240" s="56">
        <v>10000</v>
      </c>
      <c r="F240" s="217">
        <v>10000</v>
      </c>
      <c r="G240" s="253">
        <f>F240-E240</f>
        <v>0</v>
      </c>
    </row>
    <row r="241" spans="2:10" ht="16.95" customHeight="1" x14ac:dyDescent="0.3">
      <c r="B241" s="135"/>
      <c r="C241" s="103">
        <v>5194</v>
      </c>
      <c r="D241" s="104" t="s">
        <v>111</v>
      </c>
      <c r="E241" s="119">
        <v>8000</v>
      </c>
      <c r="F241" s="215">
        <v>8000</v>
      </c>
      <c r="G241" s="254">
        <f>F241-E241</f>
        <v>0</v>
      </c>
    </row>
    <row r="242" spans="2:10" ht="16.95" customHeight="1" x14ac:dyDescent="0.3">
      <c r="B242" s="134">
        <v>6310</v>
      </c>
      <c r="C242" s="84">
        <v>5163</v>
      </c>
      <c r="D242" s="117" t="s">
        <v>126</v>
      </c>
      <c r="E242" s="151">
        <v>12000</v>
      </c>
      <c r="F242" s="230"/>
      <c r="G242" s="124">
        <f>F242-E242</f>
        <v>-12000</v>
      </c>
    </row>
    <row r="243" spans="2:10" ht="16.95" customHeight="1" x14ac:dyDescent="0.3">
      <c r="B243" s="134">
        <v>6320</v>
      </c>
      <c r="C243" s="84">
        <v>5038</v>
      </c>
      <c r="D243" s="117" t="s">
        <v>127</v>
      </c>
      <c r="E243" s="152">
        <v>0</v>
      </c>
      <c r="F243" s="231">
        <v>0</v>
      </c>
      <c r="G243" s="124">
        <f>F243-E243</f>
        <v>0</v>
      </c>
    </row>
    <row r="244" spans="2:10" ht="16.95" customHeight="1" x14ac:dyDescent="0.3">
      <c r="B244" s="134">
        <v>6399</v>
      </c>
      <c r="C244" s="84">
        <v>5362</v>
      </c>
      <c r="D244" s="117" t="s">
        <v>128</v>
      </c>
      <c r="E244" s="152">
        <v>0</v>
      </c>
      <c r="F244" s="231">
        <v>50000</v>
      </c>
      <c r="G244" s="124">
        <f>F244-E244</f>
        <v>50000</v>
      </c>
    </row>
    <row r="245" spans="2:10" ht="16.95" customHeight="1" thickBot="1" x14ac:dyDescent="0.35">
      <c r="B245" s="169">
        <v>6409</v>
      </c>
      <c r="C245" s="170">
        <v>5329</v>
      </c>
      <c r="D245" s="171" t="s">
        <v>129</v>
      </c>
      <c r="E245" s="173">
        <v>30000</v>
      </c>
      <c r="F245" s="232">
        <v>30000</v>
      </c>
      <c r="G245" s="130">
        <f>F245-E245</f>
        <v>0</v>
      </c>
    </row>
    <row r="246" spans="2:10" ht="16.95" customHeight="1" thickBot="1" x14ac:dyDescent="0.35">
      <c r="B246" s="34" t="s">
        <v>70</v>
      </c>
      <c r="C246" s="33"/>
      <c r="D246" s="33"/>
      <c r="E246" s="175">
        <f>E209+E216+E222+E244+E245+E243+E242</f>
        <v>2142000</v>
      </c>
      <c r="F246" s="233">
        <f>F209+F216+F222+F244+F245+F243+F242</f>
        <v>2340000</v>
      </c>
      <c r="G246" s="255">
        <f>F246-E246</f>
        <v>198000</v>
      </c>
      <c r="H246" s="69"/>
      <c r="J246" s="69"/>
    </row>
    <row r="247" spans="2:10" ht="16.95" customHeight="1" thickBot="1" x14ac:dyDescent="0.35">
      <c r="B247" s="5"/>
      <c r="C247" s="5"/>
      <c r="D247" s="5"/>
      <c r="G247" s="95"/>
    </row>
    <row r="248" spans="2:10" ht="16.95" customHeight="1" thickBot="1" x14ac:dyDescent="0.35">
      <c r="B248" s="67" t="s">
        <v>130</v>
      </c>
      <c r="C248" s="68"/>
      <c r="D248" s="68"/>
      <c r="E248" s="112">
        <f>E117+E163+E246+E204</f>
        <v>23793000</v>
      </c>
      <c r="F248" s="221">
        <f>F117+F163+F246+F204</f>
        <v>34417000</v>
      </c>
      <c r="G248" s="256">
        <f>F248-E248</f>
        <v>10624000</v>
      </c>
    </row>
    <row r="249" spans="2:10" ht="16.95" customHeight="1" x14ac:dyDescent="0.3">
      <c r="B249" s="70"/>
      <c r="C249" s="71"/>
      <c r="D249" s="71"/>
      <c r="E249" s="73"/>
      <c r="F249" s="234"/>
      <c r="G249" s="234"/>
    </row>
    <row r="250" spans="2:10" ht="16.95" customHeight="1" x14ac:dyDescent="0.3">
      <c r="B250" s="70"/>
      <c r="C250" s="71"/>
      <c r="D250" s="71"/>
      <c r="E250" s="73"/>
      <c r="F250" s="234"/>
      <c r="G250" s="234"/>
    </row>
    <row r="251" spans="2:10" s="66" customFormat="1" ht="16.95" customHeight="1" thickBot="1" x14ac:dyDescent="0.35">
      <c r="B251" s="70"/>
      <c r="C251" s="71"/>
      <c r="D251" s="71"/>
      <c r="E251" s="73"/>
      <c r="F251" s="234"/>
      <c r="G251" s="234"/>
    </row>
    <row r="252" spans="2:10" ht="16.95" customHeight="1" thickBot="1" x14ac:dyDescent="0.35">
      <c r="B252" s="176" t="s">
        <v>152</v>
      </c>
      <c r="C252" s="177"/>
      <c r="D252" s="177"/>
      <c r="E252" s="178">
        <f>E72-E248</f>
        <v>-7824500</v>
      </c>
      <c r="F252" s="235">
        <f>F72-F248</f>
        <v>-16693500</v>
      </c>
      <c r="G252" s="256">
        <f>F252-E252</f>
        <v>-8869000</v>
      </c>
      <c r="H252" s="11"/>
    </row>
    <row r="253" spans="2:10" ht="24" customHeight="1" x14ac:dyDescent="0.3">
      <c r="D253" s="35"/>
      <c r="G253" s="205"/>
    </row>
    <row r="254" spans="2:10" ht="16.95" customHeight="1" x14ac:dyDescent="0.35">
      <c r="C254" s="15"/>
      <c r="D254" s="16" t="s">
        <v>131</v>
      </c>
      <c r="G254" s="205"/>
    </row>
    <row r="255" spans="2:10" ht="16.95" customHeight="1" thickBot="1" x14ac:dyDescent="0.45">
      <c r="C255" s="1"/>
      <c r="D255" s="2"/>
      <c r="G255" s="205"/>
    </row>
    <row r="256" spans="2:10" ht="16.95" customHeight="1" thickBot="1" x14ac:dyDescent="0.35">
      <c r="B256" s="94" t="s">
        <v>1</v>
      </c>
      <c r="C256" s="82" t="s">
        <v>2</v>
      </c>
      <c r="D256" s="82" t="s">
        <v>3</v>
      </c>
      <c r="E256" s="75" t="s">
        <v>148</v>
      </c>
      <c r="F256" s="274" t="str">
        <f>F8</f>
        <v>Návrh rozpočtu 2022</v>
      </c>
      <c r="G256" s="79" t="str">
        <f>G8</f>
        <v>rozdíl 22 vs 21</v>
      </c>
    </row>
    <row r="257" spans="2:7" ht="16.95" customHeight="1" thickBot="1" x14ac:dyDescent="0.35">
      <c r="B257" s="99"/>
      <c r="C257" s="155"/>
      <c r="D257" s="168" t="s">
        <v>132</v>
      </c>
      <c r="E257" s="157">
        <v>7824500</v>
      </c>
      <c r="F257" s="243">
        <f>SUM(F258:F260)</f>
        <v>16693000</v>
      </c>
      <c r="G257" s="257">
        <f>F257-E257</f>
        <v>8868500</v>
      </c>
    </row>
    <row r="258" spans="2:7" ht="16.95" customHeight="1" x14ac:dyDescent="0.3">
      <c r="B258" s="25"/>
      <c r="C258" s="127">
        <v>8124</v>
      </c>
      <c r="D258" s="164" t="s">
        <v>145</v>
      </c>
      <c r="E258" s="166">
        <v>-600000</v>
      </c>
      <c r="F258" s="215">
        <v>-200000</v>
      </c>
      <c r="G258" s="124">
        <f>F258-E258</f>
        <v>400000</v>
      </c>
    </row>
    <row r="259" spans="2:7" ht="16.95" customHeight="1" x14ac:dyDescent="0.3">
      <c r="B259" s="25"/>
      <c r="C259" s="114">
        <v>8115</v>
      </c>
      <c r="D259" s="84" t="s">
        <v>134</v>
      </c>
      <c r="E259" s="49">
        <v>8424500</v>
      </c>
      <c r="F259" s="244">
        <v>16893000</v>
      </c>
      <c r="G259" s="246">
        <f>F259-E259</f>
        <v>8468500</v>
      </c>
    </row>
    <row r="260" spans="2:7" ht="16.95" customHeight="1" thickBot="1" x14ac:dyDescent="0.35">
      <c r="B260" s="247"/>
      <c r="C260" s="248">
        <v>8115</v>
      </c>
      <c r="D260" s="239" t="s">
        <v>146</v>
      </c>
      <c r="E260" s="249">
        <v>0</v>
      </c>
      <c r="F260" s="250">
        <v>0</v>
      </c>
      <c r="G260" s="187">
        <f>F260-E260</f>
        <v>0</v>
      </c>
    </row>
    <row r="261" spans="2:7" ht="16.95" customHeight="1" thickBot="1" x14ac:dyDescent="0.35">
      <c r="B261" s="163" t="s">
        <v>133</v>
      </c>
      <c r="C261" s="145"/>
      <c r="D261" s="159"/>
      <c r="E261" s="161">
        <v>7824500</v>
      </c>
      <c r="F261" s="245">
        <f>F257</f>
        <v>16693000</v>
      </c>
      <c r="G261" s="162">
        <f>F261-E261</f>
        <v>8868500</v>
      </c>
    </row>
  </sheetData>
  <protectedRanges>
    <protectedRange sqref="B257:D260" name="Oblast11"/>
    <protectedRange sqref="B167:D203 E202:F202" name="Oblast9"/>
    <protectedRange sqref="B121:D162 E149:F149 E157:F157" name="Oblast7"/>
    <protectedRange sqref="E83:F83 E78:F78 B78:D116" name="Oblast5"/>
    <protectedRange sqref="B28:D29" name="Oblast3"/>
    <protectedRange sqref="B9:D21" name="Oblast2"/>
    <protectedRange sqref="E35:F35 B35:D69" name="Oblast4"/>
    <protectedRange sqref="E35:F35 B35:D69" name="Oblast6"/>
    <protectedRange sqref="B121:D162 E149:F149 E157:F157" name="Oblast8"/>
    <protectedRange sqref="B209:D245" name="Oblast10"/>
    <protectedRange sqref="E257:F260" name="Oblast11_1"/>
    <protectedRange sqref="E243:F244 E203:F203 E167:F201" name="Oblast9_1"/>
    <protectedRange sqref="E161:F161 E150:F150 E152:F153 E155:F156 E159:F159 E121:F148" name="Oblast7_1"/>
    <protectedRange sqref="E80:F80 E90:F93 E88:F88 E95:F96 E103:F104 E106:F107 E109:F116 E98:F101 E82:F82" name="Oblast5_1"/>
    <protectedRange sqref="E28:F28" name="Oblast3_1"/>
    <protectedRange sqref="E9:F21" name="Oblast2_1"/>
    <protectedRange sqref="E84:F87 E36:F69 E158:F158 E160:F160 E162:F162 E154:F154 E79:F79 E81:F81 E89:F89 E94:F94 E97:F97 E102:F102 E105:F105 E108:F108 E151:F151" name="Oblast4_1"/>
    <protectedRange sqref="E84:F87 E36:F69 E158:F158 E160:F160 E162:F162 E154:F154 E79:F79 E81:F81 E89:F89 E94:F94 E97:F97 E102:F102 E105:F105 E108:F108 E151:F151" name="Oblast6_1"/>
    <protectedRange sqref="E161:F161 E150:F150 E152:F153 E155:F156 E159:F159 E121:F148" name="Oblast8_1"/>
    <protectedRange sqref="E245:F245 E209:F242" name="Oblast10_1"/>
  </protectedRanges>
  <mergeCells count="2">
    <mergeCell ref="D2:E2"/>
    <mergeCell ref="F2:G2"/>
  </mergeCells>
  <phoneticPr fontId="25" type="noConversion"/>
  <pageMargins left="0.25" right="0.25" top="0.75" bottom="0.75" header="0.3" footer="0.3"/>
  <pageSetup paperSize="9" scale="81" firstPageNumber="0" fitToHeight="8" orientation="portrait" horizontalDpi="300" verticalDpi="300" r:id="rId1"/>
  <headerFooter differentFirst="1">
    <oddFooter>&amp;CObec Štěpánovice u Českých Budějovic &amp;RStránka &amp;P</oddFooter>
  </headerFooter>
  <rowBreaks count="7" manualBreakCount="7">
    <brk id="30" max="16383" man="1"/>
    <brk id="72" max="16383" man="1"/>
    <brk id="117" max="16383" man="1"/>
    <brk id="163" max="16383" man="1"/>
    <brk id="204" max="16383" man="1"/>
    <brk id="252" max="16383" man="1"/>
    <brk id="263" max="16383" man="1"/>
  </rowBreaks>
  <colBreaks count="2" manualBreakCount="2">
    <brk id="5" max="1048575" man="1"/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návrh 2022</vt:lpstr>
      <vt:lpstr>Rozpočet návrh 2022 FINAL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Uživatel</cp:lastModifiedBy>
  <cp:revision/>
  <cp:lastPrinted>2021-11-16T07:23:11Z</cp:lastPrinted>
  <dcterms:created xsi:type="dcterms:W3CDTF">2013-10-19T13:01:43Z</dcterms:created>
  <dcterms:modified xsi:type="dcterms:W3CDTF">2021-11-22T17:51:17Z</dcterms:modified>
</cp:coreProperties>
</file>