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Standard\Desktop\"/>
    </mc:Choice>
  </mc:AlternateContent>
  <xr:revisionPtr revIDLastSave="0" documentId="8_{1FA9D053-DD4E-4638-A3C0-15143AF2C7AD}" xr6:coauthVersionLast="45" xr6:coauthVersionMax="45" xr10:uidLastSave="{00000000-0000-0000-0000-000000000000}"/>
  <bookViews>
    <workbookView xWindow="7200" yWindow="0" windowWidth="21600" windowHeight="11385" xr2:uid="{00000000-000D-0000-FFFF-FFFF00000000}"/>
  </bookViews>
  <sheets>
    <sheet name="Rekapitulace stavby" sheetId="1" r:id="rId1"/>
    <sheet name="101 - Rekonstrukce přecho..." sheetId="2" r:id="rId2"/>
    <sheet name="102 - Osvětlení" sheetId="3" r:id="rId3"/>
  </sheets>
  <definedNames>
    <definedName name="_xlnm._FilterDatabase" localSheetId="1" hidden="1">'101 - Rekonstrukce přecho...'!$C$126:$K$339</definedName>
    <definedName name="_xlnm._FilterDatabase" localSheetId="2" hidden="1">'102 - Osvětlení'!$C$122:$K$174</definedName>
    <definedName name="_xlnm.Print_Titles" localSheetId="1">'101 - Rekonstrukce přecho...'!$126:$126</definedName>
    <definedName name="_xlnm.Print_Titles" localSheetId="2">'102 - Osvětlení'!$122:$122</definedName>
    <definedName name="_xlnm.Print_Titles" localSheetId="0">'Rekapitulace stavby'!$92:$92</definedName>
    <definedName name="_xlnm.Print_Area" localSheetId="1">'101 - Rekonstrukce přecho...'!$C$4:$J$76,'101 - Rekonstrukce přecho...'!$C$82:$J$108,'101 - Rekonstrukce přecho...'!$C$114:$K$339</definedName>
    <definedName name="_xlnm.Print_Area" localSheetId="2">'102 - Osvětlení'!$C$4:$J$76,'102 - Osvětlení'!$C$82:$J$104,'102 - Osvětlení'!$C$110:$K$174</definedName>
    <definedName name="_xlnm.Print_Area" localSheetId="0">'Rekapitulace stavby'!$D$4:$AO$76,'Rekapitulace stavby'!$C$82:$AQ$97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/>
  <c r="J35" i="3"/>
  <c r="AX96" i="1" s="1"/>
  <c r="BI174" i="3"/>
  <c r="BH174" i="3"/>
  <c r="BG174" i="3"/>
  <c r="BF174" i="3"/>
  <c r="T174" i="3"/>
  <c r="T173" i="3" s="1"/>
  <c r="R174" i="3"/>
  <c r="R173" i="3" s="1"/>
  <c r="P174" i="3"/>
  <c r="P173" i="3" s="1"/>
  <c r="BK174" i="3"/>
  <c r="BK173" i="3" s="1"/>
  <c r="J173" i="3"/>
  <c r="J103" i="3" s="1"/>
  <c r="J174" i="3"/>
  <c r="BE174" i="3" s="1"/>
  <c r="BI172" i="3"/>
  <c r="BH172" i="3"/>
  <c r="BG172" i="3"/>
  <c r="BF172" i="3"/>
  <c r="T172" i="3"/>
  <c r="R172" i="3"/>
  <c r="P172" i="3"/>
  <c r="BK172" i="3"/>
  <c r="J172" i="3"/>
  <c r="BE172" i="3"/>
  <c r="BI171" i="3"/>
  <c r="BH171" i="3"/>
  <c r="BG171" i="3"/>
  <c r="BF171" i="3"/>
  <c r="T171" i="3"/>
  <c r="R171" i="3"/>
  <c r="P171" i="3"/>
  <c r="BK171" i="3"/>
  <c r="J171" i="3"/>
  <c r="BE171" i="3" s="1"/>
  <c r="BI170" i="3"/>
  <c r="BH170" i="3"/>
  <c r="BG170" i="3"/>
  <c r="BF170" i="3"/>
  <c r="T170" i="3"/>
  <c r="R170" i="3"/>
  <c r="P170" i="3"/>
  <c r="BK170" i="3"/>
  <c r="J170" i="3"/>
  <c r="BE170" i="3" s="1"/>
  <c r="BI169" i="3"/>
  <c r="BH169" i="3"/>
  <c r="BG169" i="3"/>
  <c r="BF169" i="3"/>
  <c r="T169" i="3"/>
  <c r="R169" i="3"/>
  <c r="P169" i="3"/>
  <c r="BK169" i="3"/>
  <c r="J169" i="3"/>
  <c r="BE169" i="3" s="1"/>
  <c r="BI168" i="3"/>
  <c r="BH168" i="3"/>
  <c r="BG168" i="3"/>
  <c r="BF168" i="3"/>
  <c r="T168" i="3"/>
  <c r="T165" i="3" s="1"/>
  <c r="R168" i="3"/>
  <c r="P168" i="3"/>
  <c r="BK168" i="3"/>
  <c r="J168" i="3"/>
  <c r="BE168" i="3" s="1"/>
  <c r="BI167" i="3"/>
  <c r="BH167" i="3"/>
  <c r="BG167" i="3"/>
  <c r="BF167" i="3"/>
  <c r="T167" i="3"/>
  <c r="R167" i="3"/>
  <c r="P167" i="3"/>
  <c r="P165" i="3" s="1"/>
  <c r="BK167" i="3"/>
  <c r="J167" i="3"/>
  <c r="BE167" i="3" s="1"/>
  <c r="BI166" i="3"/>
  <c r="BH166" i="3"/>
  <c r="BG166" i="3"/>
  <c r="BF166" i="3"/>
  <c r="T166" i="3"/>
  <c r="R166" i="3"/>
  <c r="P166" i="3"/>
  <c r="BK166" i="3"/>
  <c r="BK165" i="3" s="1"/>
  <c r="J165" i="3" s="1"/>
  <c r="J102" i="3" s="1"/>
  <c r="J166" i="3"/>
  <c r="BE166" i="3"/>
  <c r="BI164" i="3"/>
  <c r="BH164" i="3"/>
  <c r="BG164" i="3"/>
  <c r="BF164" i="3"/>
  <c r="T164" i="3"/>
  <c r="R164" i="3"/>
  <c r="P164" i="3"/>
  <c r="BK164" i="3"/>
  <c r="J164" i="3"/>
  <c r="BE164" i="3" s="1"/>
  <c r="BI163" i="3"/>
  <c r="BH163" i="3"/>
  <c r="BG163" i="3"/>
  <c r="BF163" i="3"/>
  <c r="T163" i="3"/>
  <c r="R163" i="3"/>
  <c r="P163" i="3"/>
  <c r="BK163" i="3"/>
  <c r="J163" i="3"/>
  <c r="BE163" i="3" s="1"/>
  <c r="BI162" i="3"/>
  <c r="BH162" i="3"/>
  <c r="BG162" i="3"/>
  <c r="BF162" i="3"/>
  <c r="T162" i="3"/>
  <c r="R162" i="3"/>
  <c r="P162" i="3"/>
  <c r="BK162" i="3"/>
  <c r="J162" i="3"/>
  <c r="BE162" i="3"/>
  <c r="BI161" i="3"/>
  <c r="BH161" i="3"/>
  <c r="BG161" i="3"/>
  <c r="BF161" i="3"/>
  <c r="T161" i="3"/>
  <c r="R161" i="3"/>
  <c r="P161" i="3"/>
  <c r="BK161" i="3"/>
  <c r="J161" i="3"/>
  <c r="BE161" i="3" s="1"/>
  <c r="BI160" i="3"/>
  <c r="BH160" i="3"/>
  <c r="BG160" i="3"/>
  <c r="BF160" i="3"/>
  <c r="T160" i="3"/>
  <c r="R160" i="3"/>
  <c r="P160" i="3"/>
  <c r="BK160" i="3"/>
  <c r="J160" i="3"/>
  <c r="BE160" i="3"/>
  <c r="BI159" i="3"/>
  <c r="BH159" i="3"/>
  <c r="BG159" i="3"/>
  <c r="BF159" i="3"/>
  <c r="T159" i="3"/>
  <c r="R159" i="3"/>
  <c r="P159" i="3"/>
  <c r="BK159" i="3"/>
  <c r="J159" i="3"/>
  <c r="BE159" i="3" s="1"/>
  <c r="BI158" i="3"/>
  <c r="BH158" i="3"/>
  <c r="BG158" i="3"/>
  <c r="BF158" i="3"/>
  <c r="T158" i="3"/>
  <c r="R158" i="3"/>
  <c r="P158" i="3"/>
  <c r="BK158" i="3"/>
  <c r="J158" i="3"/>
  <c r="BE158" i="3" s="1"/>
  <c r="BI157" i="3"/>
  <c r="BH157" i="3"/>
  <c r="BG157" i="3"/>
  <c r="BF157" i="3"/>
  <c r="T157" i="3"/>
  <c r="R157" i="3"/>
  <c r="P157" i="3"/>
  <c r="BK157" i="3"/>
  <c r="J157" i="3"/>
  <c r="BE157" i="3" s="1"/>
  <c r="BI156" i="3"/>
  <c r="BH156" i="3"/>
  <c r="BG156" i="3"/>
  <c r="BF156" i="3"/>
  <c r="T156" i="3"/>
  <c r="R156" i="3"/>
  <c r="P156" i="3"/>
  <c r="BK156" i="3"/>
  <c r="J156" i="3"/>
  <c r="BE156" i="3" s="1"/>
  <c r="BI155" i="3"/>
  <c r="BH155" i="3"/>
  <c r="BG155" i="3"/>
  <c r="BF155" i="3"/>
  <c r="T155" i="3"/>
  <c r="R155" i="3"/>
  <c r="P155" i="3"/>
  <c r="BK155" i="3"/>
  <c r="J155" i="3"/>
  <c r="BE155" i="3" s="1"/>
  <c r="BI154" i="3"/>
  <c r="BH154" i="3"/>
  <c r="BG154" i="3"/>
  <c r="BF154" i="3"/>
  <c r="T154" i="3"/>
  <c r="R154" i="3"/>
  <c r="P154" i="3"/>
  <c r="BK154" i="3"/>
  <c r="J154" i="3"/>
  <c r="BE154" i="3"/>
  <c r="BI153" i="3"/>
  <c r="BH153" i="3"/>
  <c r="BG153" i="3"/>
  <c r="BF153" i="3"/>
  <c r="T153" i="3"/>
  <c r="R153" i="3"/>
  <c r="P153" i="3"/>
  <c r="BK153" i="3"/>
  <c r="J153" i="3"/>
  <c r="BE153" i="3" s="1"/>
  <c r="BI152" i="3"/>
  <c r="BH152" i="3"/>
  <c r="BG152" i="3"/>
  <c r="BF152" i="3"/>
  <c r="T152" i="3"/>
  <c r="R152" i="3"/>
  <c r="P152" i="3"/>
  <c r="BK152" i="3"/>
  <c r="J152" i="3"/>
  <c r="BE152" i="3" s="1"/>
  <c r="BI150" i="3"/>
  <c r="BH150" i="3"/>
  <c r="BG150" i="3"/>
  <c r="BF150" i="3"/>
  <c r="T150" i="3"/>
  <c r="T149" i="3"/>
  <c r="R150" i="3"/>
  <c r="R149" i="3" s="1"/>
  <c r="P150" i="3"/>
  <c r="P149" i="3"/>
  <c r="BK150" i="3"/>
  <c r="BK149" i="3" s="1"/>
  <c r="J149" i="3" s="1"/>
  <c r="J100" i="3" s="1"/>
  <c r="J150" i="3"/>
  <c r="BE150" i="3"/>
  <c r="BI148" i="3"/>
  <c r="BH148" i="3"/>
  <c r="BG148" i="3"/>
  <c r="BF148" i="3"/>
  <c r="T148" i="3"/>
  <c r="T147" i="3" s="1"/>
  <c r="R148" i="3"/>
  <c r="R147" i="3" s="1"/>
  <c r="P148" i="3"/>
  <c r="P147" i="3"/>
  <c r="BK148" i="3"/>
  <c r="BK147" i="3" s="1"/>
  <c r="J147" i="3" s="1"/>
  <c r="J99" i="3" s="1"/>
  <c r="J148" i="3"/>
  <c r="BE148" i="3"/>
  <c r="BI146" i="3"/>
  <c r="BH146" i="3"/>
  <c r="BG146" i="3"/>
  <c r="BF146" i="3"/>
  <c r="T146" i="3"/>
  <c r="R146" i="3"/>
  <c r="P146" i="3"/>
  <c r="BK146" i="3"/>
  <c r="J146" i="3"/>
  <c r="BE146" i="3" s="1"/>
  <c r="BI145" i="3"/>
  <c r="BH145" i="3"/>
  <c r="BG145" i="3"/>
  <c r="BF145" i="3"/>
  <c r="T145" i="3"/>
  <c r="R145" i="3"/>
  <c r="P145" i="3"/>
  <c r="BK145" i="3"/>
  <c r="J145" i="3"/>
  <c r="BE145" i="3" s="1"/>
  <c r="BI144" i="3"/>
  <c r="BH144" i="3"/>
  <c r="BG144" i="3"/>
  <c r="BF144" i="3"/>
  <c r="T144" i="3"/>
  <c r="R144" i="3"/>
  <c r="P144" i="3"/>
  <c r="BK144" i="3"/>
  <c r="J144" i="3"/>
  <c r="BE144" i="3" s="1"/>
  <c r="BI143" i="3"/>
  <c r="BH143" i="3"/>
  <c r="BG143" i="3"/>
  <c r="BF143" i="3"/>
  <c r="T143" i="3"/>
  <c r="R143" i="3"/>
  <c r="P143" i="3"/>
  <c r="BK143" i="3"/>
  <c r="J143" i="3"/>
  <c r="BE143" i="3" s="1"/>
  <c r="BI142" i="3"/>
  <c r="BH142" i="3"/>
  <c r="BG142" i="3"/>
  <c r="BF142" i="3"/>
  <c r="T142" i="3"/>
  <c r="R142" i="3"/>
  <c r="P142" i="3"/>
  <c r="BK142" i="3"/>
  <c r="J142" i="3"/>
  <c r="BE142" i="3"/>
  <c r="BI141" i="3"/>
  <c r="BH141" i="3"/>
  <c r="BG141" i="3"/>
  <c r="BF141" i="3"/>
  <c r="T141" i="3"/>
  <c r="R141" i="3"/>
  <c r="P141" i="3"/>
  <c r="BK141" i="3"/>
  <c r="J141" i="3"/>
  <c r="BE141" i="3" s="1"/>
  <c r="BI140" i="3"/>
  <c r="BH140" i="3"/>
  <c r="BG140" i="3"/>
  <c r="BF140" i="3"/>
  <c r="T140" i="3"/>
  <c r="R140" i="3"/>
  <c r="P140" i="3"/>
  <c r="BK140" i="3"/>
  <c r="J140" i="3"/>
  <c r="BE140" i="3"/>
  <c r="BI139" i="3"/>
  <c r="BH139" i="3"/>
  <c r="BG139" i="3"/>
  <c r="BF139" i="3"/>
  <c r="T139" i="3"/>
  <c r="R139" i="3"/>
  <c r="P139" i="3"/>
  <c r="BK139" i="3"/>
  <c r="J139" i="3"/>
  <c r="BE139" i="3" s="1"/>
  <c r="BI138" i="3"/>
  <c r="BH138" i="3"/>
  <c r="BG138" i="3"/>
  <c r="BF138" i="3"/>
  <c r="T138" i="3"/>
  <c r="R138" i="3"/>
  <c r="P138" i="3"/>
  <c r="BK138" i="3"/>
  <c r="J138" i="3"/>
  <c r="BE138" i="3" s="1"/>
  <c r="BI137" i="3"/>
  <c r="BH137" i="3"/>
  <c r="BG137" i="3"/>
  <c r="BF137" i="3"/>
  <c r="T137" i="3"/>
  <c r="R137" i="3"/>
  <c r="P137" i="3"/>
  <c r="BK137" i="3"/>
  <c r="J137" i="3"/>
  <c r="BE137" i="3" s="1"/>
  <c r="BI136" i="3"/>
  <c r="BH136" i="3"/>
  <c r="BG136" i="3"/>
  <c r="BF136" i="3"/>
  <c r="T136" i="3"/>
  <c r="R136" i="3"/>
  <c r="P136" i="3"/>
  <c r="BK136" i="3"/>
  <c r="J136" i="3"/>
  <c r="BE136" i="3" s="1"/>
  <c r="BI135" i="3"/>
  <c r="BH135" i="3"/>
  <c r="BG135" i="3"/>
  <c r="BF135" i="3"/>
  <c r="T135" i="3"/>
  <c r="R135" i="3"/>
  <c r="P135" i="3"/>
  <c r="BK135" i="3"/>
  <c r="J135" i="3"/>
  <c r="BE135" i="3" s="1"/>
  <c r="BI134" i="3"/>
  <c r="BH134" i="3"/>
  <c r="F36" i="3" s="1"/>
  <c r="BG134" i="3"/>
  <c r="BF134" i="3"/>
  <c r="T134" i="3"/>
  <c r="R134" i="3"/>
  <c r="P134" i="3"/>
  <c r="BK134" i="3"/>
  <c r="J134" i="3"/>
  <c r="BE134" i="3"/>
  <c r="BI133" i="3"/>
  <c r="BH133" i="3"/>
  <c r="BG133" i="3"/>
  <c r="BF133" i="3"/>
  <c r="J34" i="3" s="1"/>
  <c r="AW96" i="1" s="1"/>
  <c r="T133" i="3"/>
  <c r="R133" i="3"/>
  <c r="P133" i="3"/>
  <c r="BK133" i="3"/>
  <c r="J133" i="3"/>
  <c r="BE133" i="3" s="1"/>
  <c r="BI132" i="3"/>
  <c r="BH132" i="3"/>
  <c r="BG132" i="3"/>
  <c r="BF132" i="3"/>
  <c r="T132" i="3"/>
  <c r="R132" i="3"/>
  <c r="P132" i="3"/>
  <c r="BK132" i="3"/>
  <c r="J132" i="3"/>
  <c r="BE132" i="3"/>
  <c r="BI131" i="3"/>
  <c r="BH131" i="3"/>
  <c r="BG131" i="3"/>
  <c r="BF131" i="3"/>
  <c r="T131" i="3"/>
  <c r="R131" i="3"/>
  <c r="P131" i="3"/>
  <c r="BK131" i="3"/>
  <c r="J131" i="3"/>
  <c r="BE131" i="3" s="1"/>
  <c r="BI130" i="3"/>
  <c r="BH130" i="3"/>
  <c r="BG130" i="3"/>
  <c r="BF130" i="3"/>
  <c r="T130" i="3"/>
  <c r="R130" i="3"/>
  <c r="P130" i="3"/>
  <c r="BK130" i="3"/>
  <c r="J130" i="3"/>
  <c r="BE130" i="3" s="1"/>
  <c r="BI129" i="3"/>
  <c r="BH129" i="3"/>
  <c r="BG129" i="3"/>
  <c r="BF129" i="3"/>
  <c r="T129" i="3"/>
  <c r="R129" i="3"/>
  <c r="P129" i="3"/>
  <c r="BK129" i="3"/>
  <c r="J129" i="3"/>
  <c r="BE129" i="3" s="1"/>
  <c r="BI128" i="3"/>
  <c r="F37" i="3" s="1"/>
  <c r="BD96" i="1" s="1"/>
  <c r="BH128" i="3"/>
  <c r="BG128" i="3"/>
  <c r="BF128" i="3"/>
  <c r="T128" i="3"/>
  <c r="R128" i="3"/>
  <c r="P128" i="3"/>
  <c r="BK128" i="3"/>
  <c r="J128" i="3"/>
  <c r="BE128" i="3" s="1"/>
  <c r="F33" i="3" s="1"/>
  <c r="AZ96" i="1" s="1"/>
  <c r="BI127" i="3"/>
  <c r="BH127" i="3"/>
  <c r="BG127" i="3"/>
  <c r="BF127" i="3"/>
  <c r="T127" i="3"/>
  <c r="R127" i="3"/>
  <c r="P127" i="3"/>
  <c r="BK127" i="3"/>
  <c r="J127" i="3"/>
  <c r="BE127" i="3" s="1"/>
  <c r="BI126" i="3"/>
  <c r="BH126" i="3"/>
  <c r="BC96" i="1"/>
  <c r="BG126" i="3"/>
  <c r="BF126" i="3"/>
  <c r="T126" i="3"/>
  <c r="R126" i="3"/>
  <c r="P126" i="3"/>
  <c r="BK126" i="3"/>
  <c r="J126" i="3"/>
  <c r="BE126" i="3" s="1"/>
  <c r="F119" i="3"/>
  <c r="F117" i="3"/>
  <c r="E115" i="3"/>
  <c r="F91" i="3"/>
  <c r="F89" i="3"/>
  <c r="E87" i="3"/>
  <c r="J24" i="3"/>
  <c r="E24" i="3"/>
  <c r="J92" i="3" s="1"/>
  <c r="J120" i="3"/>
  <c r="J23" i="3"/>
  <c r="J21" i="3"/>
  <c r="E21" i="3"/>
  <c r="J119" i="3" s="1"/>
  <c r="J91" i="3"/>
  <c r="J20" i="3"/>
  <c r="J18" i="3"/>
  <c r="E18" i="3"/>
  <c r="F120" i="3"/>
  <c r="F92" i="3"/>
  <c r="J17" i="3"/>
  <c r="J12" i="3"/>
  <c r="J117" i="3"/>
  <c r="J89" i="3"/>
  <c r="E7" i="3"/>
  <c r="E113" i="3" s="1"/>
  <c r="J37" i="2"/>
  <c r="J36" i="2"/>
  <c r="AY95" i="1" s="1"/>
  <c r="J35" i="2"/>
  <c r="AX95" i="1" s="1"/>
  <c r="BI338" i="2"/>
  <c r="BH338" i="2"/>
  <c r="BG338" i="2"/>
  <c r="BF338" i="2"/>
  <c r="T338" i="2"/>
  <c r="T337" i="2" s="1"/>
  <c r="R338" i="2"/>
  <c r="R337" i="2" s="1"/>
  <c r="P338" i="2"/>
  <c r="P337" i="2" s="1"/>
  <c r="BK338" i="2"/>
  <c r="BK337" i="2"/>
  <c r="J337" i="2" s="1"/>
  <c r="J338" i="2"/>
  <c r="BE338" i="2"/>
  <c r="J107" i="2"/>
  <c r="BI335" i="2"/>
  <c r="BH335" i="2"/>
  <c r="BG335" i="2"/>
  <c r="BF335" i="2"/>
  <c r="T335" i="2"/>
  <c r="R335" i="2"/>
  <c r="P335" i="2"/>
  <c r="BK335" i="2"/>
  <c r="J335" i="2"/>
  <c r="BE335" i="2" s="1"/>
  <c r="BI334" i="2"/>
  <c r="BH334" i="2"/>
  <c r="BG334" i="2"/>
  <c r="BF334" i="2"/>
  <c r="T334" i="2"/>
  <c r="T333" i="2"/>
  <c r="R334" i="2"/>
  <c r="R333" i="2" s="1"/>
  <c r="P334" i="2"/>
  <c r="P333" i="2" s="1"/>
  <c r="BK334" i="2"/>
  <c r="J334" i="2"/>
  <c r="BE334" i="2" s="1"/>
  <c r="BI332" i="2"/>
  <c r="BH332" i="2"/>
  <c r="BG332" i="2"/>
  <c r="BF332" i="2"/>
  <c r="T332" i="2"/>
  <c r="R332" i="2"/>
  <c r="R327" i="2" s="1"/>
  <c r="P332" i="2"/>
  <c r="BK332" i="2"/>
  <c r="J332" i="2"/>
  <c r="BE332" i="2"/>
  <c r="BI330" i="2"/>
  <c r="BH330" i="2"/>
  <c r="BG330" i="2"/>
  <c r="BF330" i="2"/>
  <c r="T330" i="2"/>
  <c r="R330" i="2"/>
  <c r="P330" i="2"/>
  <c r="BK330" i="2"/>
  <c r="BK327" i="2" s="1"/>
  <c r="J327" i="2" s="1"/>
  <c r="J105" i="2" s="1"/>
  <c r="J330" i="2"/>
  <c r="BE330" i="2" s="1"/>
  <c r="BI328" i="2"/>
  <c r="BH328" i="2"/>
  <c r="BG328" i="2"/>
  <c r="BF328" i="2"/>
  <c r="T328" i="2"/>
  <c r="T327" i="2"/>
  <c r="T326" i="2"/>
  <c r="R328" i="2"/>
  <c r="P328" i="2"/>
  <c r="P327" i="2" s="1"/>
  <c r="P326" i="2" s="1"/>
  <c r="BK328" i="2"/>
  <c r="J328" i="2"/>
  <c r="BE328" i="2" s="1"/>
  <c r="BI325" i="2"/>
  <c r="BH325" i="2"/>
  <c r="BG325" i="2"/>
  <c r="BF325" i="2"/>
  <c r="T325" i="2"/>
  <c r="T324" i="2" s="1"/>
  <c r="R325" i="2"/>
  <c r="R324" i="2"/>
  <c r="P325" i="2"/>
  <c r="P324" i="2" s="1"/>
  <c r="BK325" i="2"/>
  <c r="BK324" i="2" s="1"/>
  <c r="J324" i="2" s="1"/>
  <c r="J103" i="2" s="1"/>
  <c r="J325" i="2"/>
  <c r="BE325" i="2"/>
  <c r="BI322" i="2"/>
  <c r="BH322" i="2"/>
  <c r="BG322" i="2"/>
  <c r="BF322" i="2"/>
  <c r="T322" i="2"/>
  <c r="R322" i="2"/>
  <c r="P322" i="2"/>
  <c r="BK322" i="2"/>
  <c r="J322" i="2"/>
  <c r="BE322" i="2" s="1"/>
  <c r="BI320" i="2"/>
  <c r="BH320" i="2"/>
  <c r="BG320" i="2"/>
  <c r="BF320" i="2"/>
  <c r="T320" i="2"/>
  <c r="R320" i="2"/>
  <c r="P320" i="2"/>
  <c r="BK320" i="2"/>
  <c r="J320" i="2"/>
  <c r="BE320" i="2" s="1"/>
  <c r="BI318" i="2"/>
  <c r="BH318" i="2"/>
  <c r="BG318" i="2"/>
  <c r="BF318" i="2"/>
  <c r="T318" i="2"/>
  <c r="R318" i="2"/>
  <c r="P318" i="2"/>
  <c r="P316" i="2" s="1"/>
  <c r="BK318" i="2"/>
  <c r="J318" i="2"/>
  <c r="BE318" i="2" s="1"/>
  <c r="BI317" i="2"/>
  <c r="BH317" i="2"/>
  <c r="BG317" i="2"/>
  <c r="BF317" i="2"/>
  <c r="T317" i="2"/>
  <c r="T316" i="2"/>
  <c r="R317" i="2"/>
  <c r="R316" i="2" s="1"/>
  <c r="P317" i="2"/>
  <c r="BK317" i="2"/>
  <c r="BK316" i="2" s="1"/>
  <c r="J316" i="2" s="1"/>
  <c r="J102" i="2" s="1"/>
  <c r="J317" i="2"/>
  <c r="BE317" i="2"/>
  <c r="BI314" i="2"/>
  <c r="BH314" i="2"/>
  <c r="BG314" i="2"/>
  <c r="BF314" i="2"/>
  <c r="T314" i="2"/>
  <c r="R314" i="2"/>
  <c r="P314" i="2"/>
  <c r="BK314" i="2"/>
  <c r="J314" i="2"/>
  <c r="BE314" i="2" s="1"/>
  <c r="BI312" i="2"/>
  <c r="BH312" i="2"/>
  <c r="BG312" i="2"/>
  <c r="BF312" i="2"/>
  <c r="T312" i="2"/>
  <c r="R312" i="2"/>
  <c r="P312" i="2"/>
  <c r="BK312" i="2"/>
  <c r="J312" i="2"/>
  <c r="BE312" i="2" s="1"/>
  <c r="BI310" i="2"/>
  <c r="BH310" i="2"/>
  <c r="BG310" i="2"/>
  <c r="BF310" i="2"/>
  <c r="T310" i="2"/>
  <c r="R310" i="2"/>
  <c r="P310" i="2"/>
  <c r="BK310" i="2"/>
  <c r="J310" i="2"/>
  <c r="BE310" i="2"/>
  <c r="BI304" i="2"/>
  <c r="BH304" i="2"/>
  <c r="BG304" i="2"/>
  <c r="BF304" i="2"/>
  <c r="T304" i="2"/>
  <c r="R304" i="2"/>
  <c r="P304" i="2"/>
  <c r="BK304" i="2"/>
  <c r="J304" i="2"/>
  <c r="BE304" i="2" s="1"/>
  <c r="BI298" i="2"/>
  <c r="BH298" i="2"/>
  <c r="BG298" i="2"/>
  <c r="BF298" i="2"/>
  <c r="T298" i="2"/>
  <c r="R298" i="2"/>
  <c r="P298" i="2"/>
  <c r="BK298" i="2"/>
  <c r="J298" i="2"/>
  <c r="BE298" i="2"/>
  <c r="BI293" i="2"/>
  <c r="BH293" i="2"/>
  <c r="BG293" i="2"/>
  <c r="BF293" i="2"/>
  <c r="T293" i="2"/>
  <c r="R293" i="2"/>
  <c r="P293" i="2"/>
  <c r="BK293" i="2"/>
  <c r="J293" i="2"/>
  <c r="BE293" i="2" s="1"/>
  <c r="BI288" i="2"/>
  <c r="BH288" i="2"/>
  <c r="BG288" i="2"/>
  <c r="BF288" i="2"/>
  <c r="T288" i="2"/>
  <c r="R288" i="2"/>
  <c r="P288" i="2"/>
  <c r="BK288" i="2"/>
  <c r="J288" i="2"/>
  <c r="BE288" i="2" s="1"/>
  <c r="BI282" i="2"/>
  <c r="BH282" i="2"/>
  <c r="BG282" i="2"/>
  <c r="BF282" i="2"/>
  <c r="T282" i="2"/>
  <c r="R282" i="2"/>
  <c r="P282" i="2"/>
  <c r="BK282" i="2"/>
  <c r="J282" i="2"/>
  <c r="BE282" i="2" s="1"/>
  <c r="BI276" i="2"/>
  <c r="BH276" i="2"/>
  <c r="BG276" i="2"/>
  <c r="BF276" i="2"/>
  <c r="T276" i="2"/>
  <c r="R276" i="2"/>
  <c r="P276" i="2"/>
  <c r="BK276" i="2"/>
  <c r="J276" i="2"/>
  <c r="BE276" i="2" s="1"/>
  <c r="BI274" i="2"/>
  <c r="BH274" i="2"/>
  <c r="BG274" i="2"/>
  <c r="BF274" i="2"/>
  <c r="T274" i="2"/>
  <c r="R274" i="2"/>
  <c r="P274" i="2"/>
  <c r="BK274" i="2"/>
  <c r="J274" i="2"/>
  <c r="BE274" i="2" s="1"/>
  <c r="BI269" i="2"/>
  <c r="BH269" i="2"/>
  <c r="BG269" i="2"/>
  <c r="BF269" i="2"/>
  <c r="T269" i="2"/>
  <c r="R269" i="2"/>
  <c r="P269" i="2"/>
  <c r="BK269" i="2"/>
  <c r="J269" i="2"/>
  <c r="BE269" i="2"/>
  <c r="BI267" i="2"/>
  <c r="BH267" i="2"/>
  <c r="BG267" i="2"/>
  <c r="BF267" i="2"/>
  <c r="T267" i="2"/>
  <c r="R267" i="2"/>
  <c r="P267" i="2"/>
  <c r="BK267" i="2"/>
  <c r="J267" i="2"/>
  <c r="BE267" i="2" s="1"/>
  <c r="BI262" i="2"/>
  <c r="BH262" i="2"/>
  <c r="BG262" i="2"/>
  <c r="BF262" i="2"/>
  <c r="T262" i="2"/>
  <c r="R262" i="2"/>
  <c r="P262" i="2"/>
  <c r="BK262" i="2"/>
  <c r="J262" i="2"/>
  <c r="BE262" i="2"/>
  <c r="BI261" i="2"/>
  <c r="BH261" i="2"/>
  <c r="BG261" i="2"/>
  <c r="BF261" i="2"/>
  <c r="T261" i="2"/>
  <c r="R261" i="2"/>
  <c r="P261" i="2"/>
  <c r="BK261" i="2"/>
  <c r="J261" i="2"/>
  <c r="BE261" i="2" s="1"/>
  <c r="BI260" i="2"/>
  <c r="BH260" i="2"/>
  <c r="BG260" i="2"/>
  <c r="BF260" i="2"/>
  <c r="T260" i="2"/>
  <c r="R260" i="2"/>
  <c r="P260" i="2"/>
  <c r="BK260" i="2"/>
  <c r="J260" i="2"/>
  <c r="BE260" i="2" s="1"/>
  <c r="BI259" i="2"/>
  <c r="BH259" i="2"/>
  <c r="BG259" i="2"/>
  <c r="BF259" i="2"/>
  <c r="T259" i="2"/>
  <c r="R259" i="2"/>
  <c r="P259" i="2"/>
  <c r="BK259" i="2"/>
  <c r="J259" i="2"/>
  <c r="BE259" i="2" s="1"/>
  <c r="BI257" i="2"/>
  <c r="BH257" i="2"/>
  <c r="BG257" i="2"/>
  <c r="BF257" i="2"/>
  <c r="T257" i="2"/>
  <c r="R257" i="2"/>
  <c r="P257" i="2"/>
  <c r="BK257" i="2"/>
  <c r="J257" i="2"/>
  <c r="BE257" i="2" s="1"/>
  <c r="BI255" i="2"/>
  <c r="BH255" i="2"/>
  <c r="BG255" i="2"/>
  <c r="BF255" i="2"/>
  <c r="T255" i="2"/>
  <c r="R255" i="2"/>
  <c r="P255" i="2"/>
  <c r="BK255" i="2"/>
  <c r="J255" i="2"/>
  <c r="BE255" i="2" s="1"/>
  <c r="BI253" i="2"/>
  <c r="BH253" i="2"/>
  <c r="BG253" i="2"/>
  <c r="BF253" i="2"/>
  <c r="T253" i="2"/>
  <c r="R253" i="2"/>
  <c r="P253" i="2"/>
  <c r="BK253" i="2"/>
  <c r="J253" i="2"/>
  <c r="BE253" i="2"/>
  <c r="BI251" i="2"/>
  <c r="BH251" i="2"/>
  <c r="BG251" i="2"/>
  <c r="BF251" i="2"/>
  <c r="T251" i="2"/>
  <c r="R251" i="2"/>
  <c r="P251" i="2"/>
  <c r="P250" i="2" s="1"/>
  <c r="BK251" i="2"/>
  <c r="J251" i="2"/>
  <c r="BE251" i="2"/>
  <c r="BI249" i="2"/>
  <c r="BH249" i="2"/>
  <c r="BG249" i="2"/>
  <c r="BF249" i="2"/>
  <c r="T249" i="2"/>
  <c r="R249" i="2"/>
  <c r="P249" i="2"/>
  <c r="BK249" i="2"/>
  <c r="J249" i="2"/>
  <c r="BE249" i="2" s="1"/>
  <c r="BI247" i="2"/>
  <c r="BH247" i="2"/>
  <c r="BG247" i="2"/>
  <c r="BF247" i="2"/>
  <c r="T247" i="2"/>
  <c r="R247" i="2"/>
  <c r="P247" i="2"/>
  <c r="BK247" i="2"/>
  <c r="J247" i="2"/>
  <c r="BE247" i="2" s="1"/>
  <c r="BI246" i="2"/>
  <c r="BH246" i="2"/>
  <c r="BG246" i="2"/>
  <c r="BF246" i="2"/>
  <c r="T246" i="2"/>
  <c r="R246" i="2"/>
  <c r="P246" i="2"/>
  <c r="BK246" i="2"/>
  <c r="J246" i="2"/>
  <c r="BE246" i="2" s="1"/>
  <c r="BI245" i="2"/>
  <c r="BH245" i="2"/>
  <c r="BG245" i="2"/>
  <c r="BF245" i="2"/>
  <c r="T245" i="2"/>
  <c r="R245" i="2"/>
  <c r="P245" i="2"/>
  <c r="BK245" i="2"/>
  <c r="J245" i="2"/>
  <c r="BE245" i="2"/>
  <c r="BI244" i="2"/>
  <c r="BH244" i="2"/>
  <c r="BG244" i="2"/>
  <c r="BF244" i="2"/>
  <c r="T244" i="2"/>
  <c r="R244" i="2"/>
  <c r="P244" i="2"/>
  <c r="BK244" i="2"/>
  <c r="J244" i="2"/>
  <c r="BE244" i="2" s="1"/>
  <c r="BI243" i="2"/>
  <c r="BH243" i="2"/>
  <c r="BG243" i="2"/>
  <c r="BF243" i="2"/>
  <c r="T243" i="2"/>
  <c r="R243" i="2"/>
  <c r="P243" i="2"/>
  <c r="P235" i="2" s="1"/>
  <c r="BK243" i="2"/>
  <c r="J243" i="2"/>
  <c r="BE243" i="2"/>
  <c r="BI242" i="2"/>
  <c r="BH242" i="2"/>
  <c r="BG242" i="2"/>
  <c r="BF242" i="2"/>
  <c r="T242" i="2"/>
  <c r="R242" i="2"/>
  <c r="P242" i="2"/>
  <c r="BK242" i="2"/>
  <c r="J242" i="2"/>
  <c r="BE242" i="2" s="1"/>
  <c r="BI240" i="2"/>
  <c r="BH240" i="2"/>
  <c r="BG240" i="2"/>
  <c r="BF240" i="2"/>
  <c r="T240" i="2"/>
  <c r="R240" i="2"/>
  <c r="P240" i="2"/>
  <c r="BK240" i="2"/>
  <c r="J240" i="2"/>
  <c r="BE240" i="2" s="1"/>
  <c r="BI238" i="2"/>
  <c r="BH238" i="2"/>
  <c r="BG238" i="2"/>
  <c r="BF238" i="2"/>
  <c r="T238" i="2"/>
  <c r="R238" i="2"/>
  <c r="P238" i="2"/>
  <c r="BK238" i="2"/>
  <c r="J238" i="2"/>
  <c r="BE238" i="2" s="1"/>
  <c r="BI236" i="2"/>
  <c r="BH236" i="2"/>
  <c r="BG236" i="2"/>
  <c r="BF236" i="2"/>
  <c r="T236" i="2"/>
  <c r="R236" i="2"/>
  <c r="P236" i="2"/>
  <c r="BK236" i="2"/>
  <c r="J236" i="2"/>
  <c r="BE236" i="2"/>
  <c r="BI232" i="2"/>
  <c r="BH232" i="2"/>
  <c r="BG232" i="2"/>
  <c r="BF232" i="2"/>
  <c r="T232" i="2"/>
  <c r="R232" i="2"/>
  <c r="P232" i="2"/>
  <c r="BK232" i="2"/>
  <c r="J232" i="2"/>
  <c r="BE232" i="2" s="1"/>
  <c r="BI224" i="2"/>
  <c r="BH224" i="2"/>
  <c r="BG224" i="2"/>
  <c r="BF224" i="2"/>
  <c r="T224" i="2"/>
  <c r="R224" i="2"/>
  <c r="P224" i="2"/>
  <c r="BK224" i="2"/>
  <c r="J224" i="2"/>
  <c r="BE224" i="2"/>
  <c r="BI222" i="2"/>
  <c r="BH222" i="2"/>
  <c r="BG222" i="2"/>
  <c r="BF222" i="2"/>
  <c r="T222" i="2"/>
  <c r="R222" i="2"/>
  <c r="P222" i="2"/>
  <c r="BK222" i="2"/>
  <c r="J222" i="2"/>
  <c r="BE222" i="2" s="1"/>
  <c r="BI213" i="2"/>
  <c r="BH213" i="2"/>
  <c r="BG213" i="2"/>
  <c r="BF213" i="2"/>
  <c r="T213" i="2"/>
  <c r="R213" i="2"/>
  <c r="P213" i="2"/>
  <c r="BK213" i="2"/>
  <c r="J213" i="2"/>
  <c r="BE213" i="2"/>
  <c r="BI208" i="2"/>
  <c r="BH208" i="2"/>
  <c r="BG208" i="2"/>
  <c r="BF208" i="2"/>
  <c r="T208" i="2"/>
  <c r="R208" i="2"/>
  <c r="P208" i="2"/>
  <c r="BK208" i="2"/>
  <c r="BK185" i="2" s="1"/>
  <c r="J185" i="2" s="1"/>
  <c r="J99" i="2" s="1"/>
  <c r="J208" i="2"/>
  <c r="BE208" i="2" s="1"/>
  <c r="BI206" i="2"/>
  <c r="BH206" i="2"/>
  <c r="BG206" i="2"/>
  <c r="BF206" i="2"/>
  <c r="T206" i="2"/>
  <c r="R206" i="2"/>
  <c r="P206" i="2"/>
  <c r="BK206" i="2"/>
  <c r="J206" i="2"/>
  <c r="BE206" i="2"/>
  <c r="BI204" i="2"/>
  <c r="BH204" i="2"/>
  <c r="BG204" i="2"/>
  <c r="BF204" i="2"/>
  <c r="T204" i="2"/>
  <c r="R204" i="2"/>
  <c r="P204" i="2"/>
  <c r="BK204" i="2"/>
  <c r="J204" i="2"/>
  <c r="BE204" i="2" s="1"/>
  <c r="BI202" i="2"/>
  <c r="BH202" i="2"/>
  <c r="BG202" i="2"/>
  <c r="BF202" i="2"/>
  <c r="T202" i="2"/>
  <c r="R202" i="2"/>
  <c r="P202" i="2"/>
  <c r="BK202" i="2"/>
  <c r="J202" i="2"/>
  <c r="BE202" i="2"/>
  <c r="BI196" i="2"/>
  <c r="BH196" i="2"/>
  <c r="BG196" i="2"/>
  <c r="BF196" i="2"/>
  <c r="T196" i="2"/>
  <c r="R196" i="2"/>
  <c r="P196" i="2"/>
  <c r="BK196" i="2"/>
  <c r="J196" i="2"/>
  <c r="BE196" i="2" s="1"/>
  <c r="BI193" i="2"/>
  <c r="BH193" i="2"/>
  <c r="BG193" i="2"/>
  <c r="BF193" i="2"/>
  <c r="T193" i="2"/>
  <c r="R193" i="2"/>
  <c r="R185" i="2" s="1"/>
  <c r="P193" i="2"/>
  <c r="BK193" i="2"/>
  <c r="J193" i="2"/>
  <c r="BE193" i="2"/>
  <c r="BI186" i="2"/>
  <c r="BH186" i="2"/>
  <c r="BG186" i="2"/>
  <c r="BF186" i="2"/>
  <c r="T186" i="2"/>
  <c r="T185" i="2" s="1"/>
  <c r="R186" i="2"/>
  <c r="P186" i="2"/>
  <c r="P185" i="2" s="1"/>
  <c r="BK186" i="2"/>
  <c r="J186" i="2"/>
  <c r="BE186" i="2"/>
  <c r="BI183" i="2"/>
  <c r="BH183" i="2"/>
  <c r="BG183" i="2"/>
  <c r="BF183" i="2"/>
  <c r="T183" i="2"/>
  <c r="R183" i="2"/>
  <c r="P183" i="2"/>
  <c r="BK183" i="2"/>
  <c r="J183" i="2"/>
  <c r="BE183" i="2" s="1"/>
  <c r="BI180" i="2"/>
  <c r="BH180" i="2"/>
  <c r="BG180" i="2"/>
  <c r="BF180" i="2"/>
  <c r="T180" i="2"/>
  <c r="R180" i="2"/>
  <c r="P180" i="2"/>
  <c r="BK180" i="2"/>
  <c r="J180" i="2"/>
  <c r="BE180" i="2"/>
  <c r="BI177" i="2"/>
  <c r="BH177" i="2"/>
  <c r="BG177" i="2"/>
  <c r="BF177" i="2"/>
  <c r="T177" i="2"/>
  <c r="R177" i="2"/>
  <c r="P177" i="2"/>
  <c r="BK177" i="2"/>
  <c r="J177" i="2"/>
  <c r="BE177" i="2" s="1"/>
  <c r="BI175" i="2"/>
  <c r="BH175" i="2"/>
  <c r="BG175" i="2"/>
  <c r="BF175" i="2"/>
  <c r="T175" i="2"/>
  <c r="R175" i="2"/>
  <c r="P175" i="2"/>
  <c r="BK175" i="2"/>
  <c r="J175" i="2"/>
  <c r="BE175" i="2"/>
  <c r="BI173" i="2"/>
  <c r="BH173" i="2"/>
  <c r="BG173" i="2"/>
  <c r="BF173" i="2"/>
  <c r="T173" i="2"/>
  <c r="R173" i="2"/>
  <c r="P173" i="2"/>
  <c r="BK173" i="2"/>
  <c r="J173" i="2"/>
  <c r="BE173" i="2" s="1"/>
  <c r="BI171" i="2"/>
  <c r="BH171" i="2"/>
  <c r="BG171" i="2"/>
  <c r="BF171" i="2"/>
  <c r="T171" i="2"/>
  <c r="R171" i="2"/>
  <c r="P171" i="2"/>
  <c r="BK171" i="2"/>
  <c r="J171" i="2"/>
  <c r="BE171" i="2"/>
  <c r="BI166" i="2"/>
  <c r="BH166" i="2"/>
  <c r="BG166" i="2"/>
  <c r="BF166" i="2"/>
  <c r="T166" i="2"/>
  <c r="R166" i="2"/>
  <c r="P166" i="2"/>
  <c r="BK166" i="2"/>
  <c r="J166" i="2"/>
  <c r="BE166" i="2" s="1"/>
  <c r="BI163" i="2"/>
  <c r="BH163" i="2"/>
  <c r="BG163" i="2"/>
  <c r="BF163" i="2"/>
  <c r="T163" i="2"/>
  <c r="R163" i="2"/>
  <c r="P163" i="2"/>
  <c r="BK163" i="2"/>
  <c r="J163" i="2"/>
  <c r="BE163" i="2"/>
  <c r="BI161" i="2"/>
  <c r="BH161" i="2"/>
  <c r="BG161" i="2"/>
  <c r="BF161" i="2"/>
  <c r="T161" i="2"/>
  <c r="R161" i="2"/>
  <c r="P161" i="2"/>
  <c r="BK161" i="2"/>
  <c r="J161" i="2"/>
  <c r="BE161" i="2" s="1"/>
  <c r="BI159" i="2"/>
  <c r="BH159" i="2"/>
  <c r="BG159" i="2"/>
  <c r="BF159" i="2"/>
  <c r="T159" i="2"/>
  <c r="R159" i="2"/>
  <c r="P159" i="2"/>
  <c r="BK159" i="2"/>
  <c r="J159" i="2"/>
  <c r="BE159" i="2"/>
  <c r="BI153" i="2"/>
  <c r="BH153" i="2"/>
  <c r="BG153" i="2"/>
  <c r="BF153" i="2"/>
  <c r="T153" i="2"/>
  <c r="R153" i="2"/>
  <c r="P153" i="2"/>
  <c r="BK153" i="2"/>
  <c r="J153" i="2"/>
  <c r="BE153" i="2" s="1"/>
  <c r="BI147" i="2"/>
  <c r="BH147" i="2"/>
  <c r="BG147" i="2"/>
  <c r="BF147" i="2"/>
  <c r="T147" i="2"/>
  <c r="R147" i="2"/>
  <c r="P147" i="2"/>
  <c r="BK147" i="2"/>
  <c r="J147" i="2"/>
  <c r="BE147" i="2"/>
  <c r="BI141" i="2"/>
  <c r="BH141" i="2"/>
  <c r="BG141" i="2"/>
  <c r="BF141" i="2"/>
  <c r="T141" i="2"/>
  <c r="R141" i="2"/>
  <c r="P141" i="2"/>
  <c r="BK141" i="2"/>
  <c r="J141" i="2"/>
  <c r="BE141" i="2" s="1"/>
  <c r="BI138" i="2"/>
  <c r="BH138" i="2"/>
  <c r="BG138" i="2"/>
  <c r="BF138" i="2"/>
  <c r="T138" i="2"/>
  <c r="R138" i="2"/>
  <c r="P138" i="2"/>
  <c r="BK138" i="2"/>
  <c r="J138" i="2"/>
  <c r="BE138" i="2"/>
  <c r="BI136" i="2"/>
  <c r="BH136" i="2"/>
  <c r="BG136" i="2"/>
  <c r="BF136" i="2"/>
  <c r="T136" i="2"/>
  <c r="R136" i="2"/>
  <c r="P136" i="2"/>
  <c r="BK136" i="2"/>
  <c r="BK129" i="2" s="1"/>
  <c r="J136" i="2"/>
  <c r="BE136" i="2" s="1"/>
  <c r="BI134" i="2"/>
  <c r="BH134" i="2"/>
  <c r="BG134" i="2"/>
  <c r="BF134" i="2"/>
  <c r="T134" i="2"/>
  <c r="R134" i="2"/>
  <c r="P134" i="2"/>
  <c r="BK134" i="2"/>
  <c r="J134" i="2"/>
  <c r="BE134" i="2"/>
  <c r="BI132" i="2"/>
  <c r="BH132" i="2"/>
  <c r="BG132" i="2"/>
  <c r="BF132" i="2"/>
  <c r="T132" i="2"/>
  <c r="R132" i="2"/>
  <c r="P132" i="2"/>
  <c r="BK132" i="2"/>
  <c r="J132" i="2"/>
  <c r="BE132" i="2" s="1"/>
  <c r="BI130" i="2"/>
  <c r="F37" i="2"/>
  <c r="BD95" i="1" s="1"/>
  <c r="BD94" i="1" s="1"/>
  <c r="W33" i="1" s="1"/>
  <c r="BH130" i="2"/>
  <c r="BG130" i="2"/>
  <c r="BF130" i="2"/>
  <c r="T130" i="2"/>
  <c r="T129" i="2" s="1"/>
  <c r="R130" i="2"/>
  <c r="R129" i="2" s="1"/>
  <c r="P130" i="2"/>
  <c r="P129" i="2" s="1"/>
  <c r="BK130" i="2"/>
  <c r="J130" i="2"/>
  <c r="BE130" i="2" s="1"/>
  <c r="F33" i="2"/>
  <c r="AZ95" i="1" s="1"/>
  <c r="AZ94" i="1" s="1"/>
  <c r="F123" i="2"/>
  <c r="F121" i="2"/>
  <c r="E119" i="2"/>
  <c r="F91" i="2"/>
  <c r="F89" i="2"/>
  <c r="E87" i="2"/>
  <c r="J24" i="2"/>
  <c r="E24" i="2"/>
  <c r="J23" i="2"/>
  <c r="J21" i="2"/>
  <c r="E21" i="2"/>
  <c r="J123" i="2" s="1"/>
  <c r="J91" i="2"/>
  <c r="J20" i="2"/>
  <c r="J18" i="2"/>
  <c r="E18" i="2"/>
  <c r="F124" i="2"/>
  <c r="F92" i="2"/>
  <c r="J17" i="2"/>
  <c r="J12" i="2"/>
  <c r="J121" i="2"/>
  <c r="J89" i="2"/>
  <c r="E7" i="2"/>
  <c r="E117" i="2" s="1"/>
  <c r="E85" i="2"/>
  <c r="AS94" i="1"/>
  <c r="L90" i="1"/>
  <c r="AM90" i="1"/>
  <c r="AM89" i="1"/>
  <c r="L89" i="1"/>
  <c r="AM87" i="1"/>
  <c r="L87" i="1"/>
  <c r="L85" i="1"/>
  <c r="L84" i="1"/>
  <c r="W29" i="1" l="1"/>
  <c r="AV94" i="1"/>
  <c r="J129" i="2"/>
  <c r="J98" i="2" s="1"/>
  <c r="J34" i="2"/>
  <c r="AW95" i="1" s="1"/>
  <c r="F34" i="2"/>
  <c r="BA95" i="1" s="1"/>
  <c r="F35" i="2"/>
  <c r="BB95" i="1" s="1"/>
  <c r="BB94" i="1" s="1"/>
  <c r="BK125" i="3"/>
  <c r="R326" i="2"/>
  <c r="F34" i="3"/>
  <c r="BA96" i="1" s="1"/>
  <c r="P151" i="3"/>
  <c r="T235" i="2"/>
  <c r="T128" i="2" s="1"/>
  <c r="T127" i="2" s="1"/>
  <c r="J33" i="2"/>
  <c r="AV95" i="1" s="1"/>
  <c r="AT95" i="1" s="1"/>
  <c r="P128" i="2"/>
  <c r="P127" i="2" s="1"/>
  <c r="AU95" i="1" s="1"/>
  <c r="AU94" i="1" s="1"/>
  <c r="J124" i="2"/>
  <c r="J92" i="2"/>
  <c r="F36" i="2"/>
  <c r="BC95" i="1" s="1"/>
  <c r="BC94" i="1" s="1"/>
  <c r="BK250" i="2"/>
  <c r="J250" i="2" s="1"/>
  <c r="J101" i="2" s="1"/>
  <c r="R250" i="2"/>
  <c r="J33" i="3"/>
  <c r="AV96" i="1" s="1"/>
  <c r="AT96" i="1" s="1"/>
  <c r="T151" i="3"/>
  <c r="BK151" i="3"/>
  <c r="J151" i="3" s="1"/>
  <c r="J101" i="3" s="1"/>
  <c r="R235" i="2"/>
  <c r="R128" i="2" s="1"/>
  <c r="R127" i="2" s="1"/>
  <c r="E85" i="3"/>
  <c r="R125" i="3"/>
  <c r="R124" i="3" s="1"/>
  <c r="BK333" i="2"/>
  <c r="T125" i="3"/>
  <c r="T124" i="3" s="1"/>
  <c r="BK235" i="2"/>
  <c r="J235" i="2" s="1"/>
  <c r="J100" i="2" s="1"/>
  <c r="T250" i="2"/>
  <c r="P125" i="3"/>
  <c r="P124" i="3" s="1"/>
  <c r="P123" i="3" s="1"/>
  <c r="AU96" i="1" s="1"/>
  <c r="F35" i="3"/>
  <c r="BB96" i="1" s="1"/>
  <c r="R165" i="3"/>
  <c r="R151" i="3" s="1"/>
  <c r="W31" i="1" l="1"/>
  <c r="AX94" i="1"/>
  <c r="AY94" i="1"/>
  <c r="W32" i="1"/>
  <c r="BA94" i="1"/>
  <c r="BK128" i="2"/>
  <c r="T123" i="3"/>
  <c r="AK29" i="1"/>
  <c r="R123" i="3"/>
  <c r="BK326" i="2"/>
  <c r="J326" i="2" s="1"/>
  <c r="J104" i="2" s="1"/>
  <c r="J333" i="2"/>
  <c r="J106" i="2" s="1"/>
  <c r="J125" i="3"/>
  <c r="J98" i="3" s="1"/>
  <c r="BK124" i="3"/>
  <c r="J124" i="3" l="1"/>
  <c r="J97" i="3" s="1"/>
  <c r="BK123" i="3"/>
  <c r="J123" i="3" s="1"/>
  <c r="J128" i="2"/>
  <c r="J97" i="2" s="1"/>
  <c r="BK127" i="2"/>
  <c r="J127" i="2" s="1"/>
  <c r="AW94" i="1"/>
  <c r="W30" i="1"/>
  <c r="J96" i="2" l="1"/>
  <c r="J30" i="2"/>
  <c r="J30" i="3"/>
  <c r="J96" i="3"/>
  <c r="AK30" i="1"/>
  <c r="AT94" i="1"/>
  <c r="J39" i="3" l="1"/>
  <c r="AG96" i="1"/>
  <c r="AN96" i="1" s="1"/>
  <c r="J39" i="2"/>
  <c r="AG95" i="1"/>
  <c r="AN95" i="1" l="1"/>
  <c r="AG94" i="1"/>
  <c r="AN94" i="1" l="1"/>
  <c r="AK26" i="1"/>
  <c r="AK35" i="1" s="1"/>
</calcChain>
</file>

<file path=xl/sharedStrings.xml><?xml version="1.0" encoding="utf-8"?>
<sst xmlns="http://schemas.openxmlformats.org/spreadsheetml/2006/main" count="3292" uniqueCount="629">
  <si>
    <t>Export Komplet</t>
  </si>
  <si>
    <t/>
  </si>
  <si>
    <t>2.0</t>
  </si>
  <si>
    <t>ZAMOK</t>
  </si>
  <si>
    <t>False</t>
  </si>
  <si>
    <t>{9554b295-4e39-4148-b456-a273cc5c64ff}</t>
  </si>
  <si>
    <t>0,01</t>
  </si>
  <si>
    <t>21</t>
  </si>
  <si>
    <t>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</si>
  <si>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</si>
  <si>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</si>
  <si>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</si>
  <si>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</si>
  <si>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</si>
  <si>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</si>
  <si>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2016-45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</si>
  <si>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</si>
  <si>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</si>
  <si>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přechodu ve Štěpánovicích</t>
  </si>
  <si>
    <t>KSO:</t>
  </si>
  <si>
    <t>822 59</t>
  </si>
  <si>
    <t>CC-CZ:</t>
  </si>
  <si>
    <t>Místo:</t>
  </si>
  <si>
    <t>Štěpánovice</t>
  </si>
  <si>
    <t>Datum:</t>
  </si>
  <si>
    <t>16. 9. 2019</t>
  </si>
  <si>
    <t>Zadavatel:</t>
  </si>
  <si>
    <t>IČ:</t>
  </si>
  <si>
    <t>00245518</t>
  </si>
  <si>
    <t>Obec Štěpánovice,Vlkovická 154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</si>
  <si>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</si>
  <si>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</si>
  <si>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</si>
  <si>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</si>
  <si>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</si>
  <si>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</si>
  <si>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</si>
  <si>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</si>
  <si>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</si>
  <si>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</si>
  <si>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</si>
  <si>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</si>
  <si>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</si>
  <si>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</si>
  <si>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</si>
  <si>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</si>
  <si>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</si>
  <si>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</si>
  <si>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</si>
  <si>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</si>
  <si>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</si>
  <si>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</si>
  <si>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</si>
  <si>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</si>
  <si>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</si>
  <si>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</si>
  <si>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</si>
  <si>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</si>
  <si>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</si>
  <si>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</si>
  <si>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</si>
  <si>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</si>
  <si>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</si>
  <si>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</si>
  <si>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</si>
  <si>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</si>
  <si>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</si>
  <si>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</si>
  <si>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</si>
  <si>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</si>
  <si>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</si>
  <si>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</si>
  <si>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</si>
  <si>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</si>
  <si>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</si>
  <si>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</si>
  <si>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</si>
  <si>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</si>
  <si>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</si>
  <si>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</si>
  <si>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</si>
  <si>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</si>
  <si>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</si>
  <si>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101</t>
  </si>
  <si>
    <t>STA</t>
  </si>
  <si>
    <t>{15b183c2-3a6c-4f5e-b226-18b4355f1ea5}</t>
  </si>
  <si>
    <t>2</t>
  </si>
  <si>
    <t>102</t>
  </si>
  <si>
    <t>Osvětlení</t>
  </si>
  <si>
    <t>{cbafa603-4da0-4877-a766-1fabc63552e8}</t>
  </si>
  <si>
    <t>828 13</t>
  </si>
  <si>
    <t>KRYCÍ LIST SOUPISU PRACÍ</t>
  </si>
  <si>
    <t>Objekt:</t>
  </si>
  <si>
    <t>101 - Rekonstrukce přechodu ve Štěpánovicích</t>
  </si>
  <si>
    <t>CZ00245518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</si>
  <si>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</si>
  <si>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</si>
  <si>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</si>
  <si>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</si>
  <si>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</si>
  <si>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</si>
  <si>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</si>
  <si>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</si>
  <si>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</si>
  <si>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</si>
  <si>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</si>
  <si>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</si>
  <si>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</si>
  <si>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</si>
  <si>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</si>
  <si>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</si>
  <si>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</si>
  <si>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</si>
  <si>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</si>
  <si>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</si>
  <si>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</si>
  <si>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</si>
  <si>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</si>
  <si>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</si>
  <si>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</si>
  <si>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</si>
  <si>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</si>
  <si>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</si>
  <si>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</si>
  <si>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</si>
  <si>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</si>
  <si>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</si>
  <si>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</si>
  <si>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</si>
  <si>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</si>
  <si>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</si>
  <si>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m2</t>
  </si>
  <si>
    <t>4</t>
  </si>
  <si>
    <t>1359270532</t>
  </si>
  <si>
    <t>VV</t>
  </si>
  <si>
    <t>"pravá strana silnice" 28,5</t>
  </si>
  <si>
    <t>113107111</t>
  </si>
  <si>
    <t>Odstranění podkladů nebo krytů ručně s přemístěním hmot na skládku na vzdálenost do 3 m nebo s naložením na dopravní prostředek z kameniva těženého, o tl. vrstvy do 100 mm</t>
  </si>
  <si>
    <t>-1535429651</t>
  </si>
  <si>
    <t>3</t>
  </si>
  <si>
    <t>113107151</t>
  </si>
  <si>
    <t>Odstranění podkladů nebo krytů strojně plochy jednotlivě přes 50 m2 do 200 m2 s přemístěním hmot na skládku na vzdálenost do 20 m nebo s naložením na dopravní prostředek z kameniva těženého, o tl. vrstvy do 100 mm</t>
  </si>
  <si>
    <t>-966909471</t>
  </si>
  <si>
    <t>"levá strana silnice" 106+14</t>
  </si>
  <si>
    <t>113107152</t>
  </si>
  <si>
    <t>Odstranění podkladů nebo krytů strojně plochy jednotlivě přes 50 m2 do 200 m2 s přemístěním hmot na skládku na vzdálenost do 20 m nebo s naložením na dopravní prostředek z kameniva těženého, o tl. vrstvy přes 100 do 200 mm</t>
  </si>
  <si>
    <t>2104903435</t>
  </si>
  <si>
    <t>"levá strana silnice vjezd na parkoviště" 19,5+10,8</t>
  </si>
  <si>
    <t>5</t>
  </si>
  <si>
    <t>113107313</t>
  </si>
  <si>
    <t>Odstranění podkladů nebo krytů strojně plochy jednotlivě do 50 m2 s přemístěním hmot na skládku na vzdálenost do 3 m nebo s naložením na dopravní prostředek z kameniva těženého, o tl. vrstvy přes 200 do 300 mm</t>
  </si>
  <si>
    <t>1085757578</t>
  </si>
  <si>
    <t>"odstranění stávajícího zpevnění pro nové obrubníky u chodníku"</t>
  </si>
  <si>
    <t>"pravá strana silnice" (2+18,8+7+1,6+2+2+17,5+2,2+1,7+5,5)*0,3</t>
  </si>
  <si>
    <t>6</t>
  </si>
  <si>
    <t>113107323</t>
  </si>
  <si>
    <t>Odstranění podkladů nebo krytů strojně plochy jednotlivě do 50 m2 s přemístěním hmot na skládku na vzdálenost do 3 m nebo s naložením na dopravní prostředek z kameniva hrubého drceného, o tl. vrstvy přes 200 do 300 mm</t>
  </si>
  <si>
    <t>-152884920</t>
  </si>
  <si>
    <t>"odstranění stávajícího zpevnění pro nové silnicční obrubníky u chodníku"</t>
  </si>
  <si>
    <t>"pravá strana silnice" (9,5+6,5+7+2)*0,3</t>
  </si>
  <si>
    <t>"levá strana silnice" (9,6+7+6,6+1+7+1+21+9,9+3,2+1,9)*0,3</t>
  </si>
  <si>
    <t>"levá strana silnice - druhá část křižovatky" (3,9+4,9+14+0,6+19,7+0,4)*0,3</t>
  </si>
  <si>
    <t>Součet</t>
  </si>
  <si>
    <t>7</t>
  </si>
  <si>
    <t>113154113</t>
  </si>
  <si>
    <t>Frézování živičného podkladu nebo krytu  s naložením na dopravní prostředek plochy do 500 m2 bez překážek v trase pruhu šířky do 0,5 m, tloušťky vrstvy 50 mm</t>
  </si>
  <si>
    <t>117753421</t>
  </si>
  <si>
    <t>"odstranění stávajícího zpevnění podél nových silnicčních obrubníků u chodníku"</t>
  </si>
  <si>
    <t>"pravá strana silnice" (9,5+6,5+7+2)*0,5</t>
  </si>
  <si>
    <t>"levá strana silnice" (9,6+7+6,6+1+7+1+21+9,9+3,2+1,9)*0,5</t>
  </si>
  <si>
    <t>"levá strana silnice - druhá část křižovatky" (3,9+4,9+14+0,6+19,7+0,4)*0,5</t>
  </si>
  <si>
    <t>8</t>
  </si>
  <si>
    <t>113154114</t>
  </si>
  <si>
    <t>Frézování živičného podkladu nebo krytu  s naložením na dopravní prostředek plochy do 500 m2 bez překážek v trase pruhu šířky do 0,5 m, tloušťky vrstvy 100 mm</t>
  </si>
  <si>
    <t>-619969305</t>
  </si>
  <si>
    <t>"pravá strana silnice"3,6</t>
  </si>
  <si>
    <t>"levá strana silnice" 153</t>
  </si>
  <si>
    <t>"levá strana silnice - druhá část křižovatky" 128</t>
  </si>
  <si>
    <t>9</t>
  </si>
  <si>
    <t>113202111</t>
  </si>
  <si>
    <t>Vytrhání obrub  s vybouráním lože, s přemístěním hmot na skládku na vzdálenost do 3 m nebo s naložením na dopravní prostředek z krajníků nebo obrubníků stojatých</t>
  </si>
  <si>
    <t>m</t>
  </si>
  <si>
    <t>-554910130</t>
  </si>
  <si>
    <t>"pravá strana silnice - stávající chodník" 16,5+3,4+2,3+3,6</t>
  </si>
  <si>
    <t>10</t>
  </si>
  <si>
    <t>113204111</t>
  </si>
  <si>
    <t>Vytrhání obrub  s vybouráním lože, s přemístěním hmot na skládku na vzdálenost do 3 m nebo s naložením na dopravní prostředek záhonových</t>
  </si>
  <si>
    <t>-1541442945</t>
  </si>
  <si>
    <t>"pravá strana silnice - stávající chodník" 16,2+2+2,5+2,7+0,8</t>
  </si>
  <si>
    <t>11</t>
  </si>
  <si>
    <t>122201401</t>
  </si>
  <si>
    <t>Vykopávky v zemnících na suchu  s přehozením výkopku na vzdálenost do 3 m nebo s naložením na dopravní prostředek v hornině tř. 3 do 100 m3</t>
  </si>
  <si>
    <t>m3</t>
  </si>
  <si>
    <t>1135434661</t>
  </si>
  <si>
    <t>"na úpravu prostoru podél obrubníků od km 0,046 k mostku"</t>
  </si>
  <si>
    <t>10,8</t>
  </si>
  <si>
    <t>12</t>
  </si>
  <si>
    <t>122301101</t>
  </si>
  <si>
    <t>Odkopávky a prokopávky nezapažené  s přehozením výkopku na vzdálenost do 3 m nebo s naložením na dopravní prostředek v hornině tř. 4 do 100 m3</t>
  </si>
  <si>
    <t>-734558470</t>
  </si>
  <si>
    <t>"pro nový chodník"</t>
  </si>
  <si>
    <t>"pravá strana silnice" (16,2+2,2)*0,4</t>
  </si>
  <si>
    <t>"levá strana silnice" 2*0,4</t>
  </si>
  <si>
    <t>13</t>
  </si>
  <si>
    <t>130001101</t>
  </si>
  <si>
    <t>Příplatek k cenám hloubených vykopávek za ztížení vykopávky  v blízkosti podzemního vedení nebo výbušnin pro jakoukoliv třídu horniny</t>
  </si>
  <si>
    <t>1006301665</t>
  </si>
  <si>
    <t>"výkop pro potrubí od nové vpusti" 1,2*3</t>
  </si>
  <si>
    <t>14</t>
  </si>
  <si>
    <t>132301201</t>
  </si>
  <si>
    <t>Hloubení zapažených i nezapažených rýh šířky přes 600 do 2 000 mm  s urovnáním dna do předepsaného profilu a spádu v hornině tř. 4 do 100 m3</t>
  </si>
  <si>
    <t>1390775147</t>
  </si>
  <si>
    <t>132301209</t>
  </si>
  <si>
    <t>Hloubení zapažených i nezapažených rýh šířky přes 600 do 2 000 mm  s urovnáním dna do předepsaného profilu a spádu v hornině tř. 4 Příplatek k cenám za lepivost horniny tř. 4</t>
  </si>
  <si>
    <t>-338331568</t>
  </si>
  <si>
    <t>"20% z položky" (1,2*3)*0,2</t>
  </si>
  <si>
    <t>16</t>
  </si>
  <si>
    <t>162401101</t>
  </si>
  <si>
    <t>Vodorovné přemístění výkopku nebo sypaniny po suchu  na obvyklém dopravním prostředku, bez naložení výkopku, avšak se složením bez rozhrnutí z horniny tř. 1 až 4 na vzdálenost přes 1 000 do 1 500 m</t>
  </si>
  <si>
    <t>-2017610934</t>
  </si>
  <si>
    <t>17</t>
  </si>
  <si>
    <t>171101131</t>
  </si>
  <si>
    <t>Uložení sypaniny do násypů  s rozprostřením sypaniny ve vrstvách a s hrubým urovnáním zhutněných s uzavřením povrchu násypu z hornin nesoudržných a soudržných střídavě ukládaných</t>
  </si>
  <si>
    <t>-1867120421</t>
  </si>
  <si>
    <t>"úprava prostoru podél obrubníků od km 0,046 k mostku"</t>
  </si>
  <si>
    <t>30*2*0,1+14*2*0,1+20*1*0,1</t>
  </si>
  <si>
    <t>18</t>
  </si>
  <si>
    <t>174101101</t>
  </si>
  <si>
    <t>Zásyp sypaninou z jakékoliv horniny  s uložením výkopku ve vrstvách se zhutněním jam, šachet, rýh nebo kolem objektů v těchto vykopávkách</t>
  </si>
  <si>
    <t>215915610</t>
  </si>
  <si>
    <t>"zásyp výkopu pro potrubí od nové vpusti" 0,9*3</t>
  </si>
  <si>
    <t>Komunikace pozemní</t>
  </si>
  <si>
    <t>19</t>
  </si>
  <si>
    <t>564851111</t>
  </si>
  <si>
    <t>Podklad ze štěrkodrti ŠD  s rozprostřením a zhutněním, po zhutnění tl. 150 mm</t>
  </si>
  <si>
    <t>2128444394</t>
  </si>
  <si>
    <t>"vyrovnání stávajícího podkladu pro nový chodník"</t>
  </si>
  <si>
    <t>"levá strana silnice" 65,5</t>
  </si>
  <si>
    <t>Mezisoučet</t>
  </si>
  <si>
    <t>20</t>
  </si>
  <si>
    <t>564871111</t>
  </si>
  <si>
    <t>Podklad ze štěrkodrti ŠD  s rozprostřením a zhutněním, po zhutnění tl. 250 mm</t>
  </si>
  <si>
    <t>-1783643228</t>
  </si>
  <si>
    <t>"nový podklad pro chodník"</t>
  </si>
  <si>
    <t>"pravá strana silnice" (16,2+2,2)</t>
  </si>
  <si>
    <t>564871116</t>
  </si>
  <si>
    <t>Podklad ze štěrkodrti ŠD  s rozprostřením a zhutněním, po zhutnění tl. 300 mm</t>
  </si>
  <si>
    <t>-1506956713</t>
  </si>
  <si>
    <t>"doplnění podkladu pro nové silnicční obrubníky u chodníku"</t>
  </si>
  <si>
    <t>22</t>
  </si>
  <si>
    <t>567122114</t>
  </si>
  <si>
    <t>Podklad ze směsi stmelené cementem SC bez dilatačních spár, s rozprostřením a zhutněním SC C 8/10 (KSC I), po zhutnění tl. 150 mm</t>
  </si>
  <si>
    <t>1754512073</t>
  </si>
  <si>
    <t>"levá strana silnice - vjezd na parkoviště" 19,5+10,8</t>
  </si>
  <si>
    <t>23</t>
  </si>
  <si>
    <t>591211111</t>
  </si>
  <si>
    <t>Kladení dlažby z kostek  s provedením lože do tl. 50 mm, s vyplněním spár, s dvojím beraněním a se smetením přebytečného materiálu na krajnici drobných z kamene, do lože z kameniva těženého</t>
  </si>
  <si>
    <t>-1038039382</t>
  </si>
  <si>
    <t>24</t>
  </si>
  <si>
    <t>M</t>
  </si>
  <si>
    <t>58381007</t>
  </si>
  <si>
    <t>kostka dlažební žula drobná 8/10</t>
  </si>
  <si>
    <t>820493209</t>
  </si>
  <si>
    <t>"levá strana silnice - vjezd na parkoviště" (19,5+10,8)*1,02</t>
  </si>
  <si>
    <t>25</t>
  </si>
  <si>
    <t>596211112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</si>
  <si>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100 do 300 m2</t>
  </si>
  <si>
    <t>70058948</t>
  </si>
  <si>
    <t>"nový chodník"</t>
  </si>
  <si>
    <t>"pravá strana silnice" 58,7</t>
  </si>
  <si>
    <t>26</t>
  </si>
  <si>
    <t>59245018</t>
  </si>
  <si>
    <t>dlažba tvar obdélník betonová 200x100x60mm přírodní</t>
  </si>
  <si>
    <t>-1084993266</t>
  </si>
  <si>
    <t>"pravá strana silnice" 58,7*1,02</t>
  </si>
  <si>
    <t>"odečet dlažby pro varovné a signální pásy" -(5*0,4+2,9*0,8+3,2*0,4+1,7*0,4)</t>
  </si>
  <si>
    <t>"levá strana silnice" 65,5*1,02</t>
  </si>
  <si>
    <t>"odečet dlažba pro varovné a signální pásy" -(2*0,4+5*0,4+3,4*0,8+7*0,4+7*0,4)</t>
  </si>
  <si>
    <t>"odečet dlažby ve vjezdu" -(7*2)</t>
  </si>
  <si>
    <t>27</t>
  </si>
  <si>
    <t>59245020</t>
  </si>
  <si>
    <t>dlažba tvar obdélník betonová 200x100x80mm přírodní</t>
  </si>
  <si>
    <t>-347305489</t>
  </si>
  <si>
    <t>"levá strana silnice - dlažba ve vjezdu" 7*2*1,02</t>
  </si>
  <si>
    <t>28</t>
  </si>
  <si>
    <t>59245006</t>
  </si>
  <si>
    <t>dlažba tvar obdélník betonová pro nevidomé 200x100x60mm barevná</t>
  </si>
  <si>
    <t>-13070041</t>
  </si>
  <si>
    <t>"pravá strana silnice"</t>
  </si>
  <si>
    <t>"dlažba pro varovné a signální pásy" (5*0,4+2,9*0,8+3,2*0,4+1,7*0,4)*1,02</t>
  </si>
  <si>
    <t>"levá strana silnice"</t>
  </si>
  <si>
    <t>"dlažba pro varovné a signální pásy" (2*0,4+5*0,4+3,4*0,8+7*0,4+7*0,4)*1,02</t>
  </si>
  <si>
    <t>29</t>
  </si>
  <si>
    <t>59245226</t>
  </si>
  <si>
    <t>dlažba tvar obdélník betonová pro nevidomé 200x100x80mm barevná</t>
  </si>
  <si>
    <t>-1695656920</t>
  </si>
  <si>
    <t>"levá strana silnice - dlažba varocných pásů ve vjezdu" 7*0,4*2</t>
  </si>
  <si>
    <t>Trubní vedení</t>
  </si>
  <si>
    <t>30</t>
  </si>
  <si>
    <t>871350320</t>
  </si>
  <si>
    <t>Montáž kanalizačního potrubí z plastů z polypropylenu PP hladkého plnostěnného SN 12 DN 200</t>
  </si>
  <si>
    <t>-2000117347</t>
  </si>
  <si>
    <t>"potrubí od nové vpusti" 3</t>
  </si>
  <si>
    <t>31</t>
  </si>
  <si>
    <t>PPL.M2003</t>
  </si>
  <si>
    <t>Trubka kanalizační Pipelife MASTER SN12 DN200X3m PP, plnostěnná třívrstvá konstr. stěny,zkoušky ráz. odolnosti dle EN1411,odolnost prorůstání kořenů dle EN14741,vysokotl. čištění 120bar dle CEN/TR 14920,značení i uvnitř trub</t>
  </si>
  <si>
    <t>kus</t>
  </si>
  <si>
    <t>361744321</t>
  </si>
  <si>
    <t>"potrubí od nové vpusti" 1</t>
  </si>
  <si>
    <t>32</t>
  </si>
  <si>
    <t>895941111</t>
  </si>
  <si>
    <t>Zřízení vpusti kanalizační  uliční z betonových dílců typ UV-50 normální</t>
  </si>
  <si>
    <t>648795347</t>
  </si>
  <si>
    <t>"nová uliční vpust na vedlejší místní komunikaci u budoucího místa pro přecházení - náhrada za stávající" 1</t>
  </si>
  <si>
    <t>33</t>
  </si>
  <si>
    <t>BTL.0006304.URS</t>
  </si>
  <si>
    <t>dno betonové pro uliční vpusť s kalovou prohlubní TBV-Q 450/300/2a 45x30x5 cm</t>
  </si>
  <si>
    <t>2007435186</t>
  </si>
  <si>
    <t>34</t>
  </si>
  <si>
    <t>59223858</t>
  </si>
  <si>
    <t>skruž pro uliční vpusť horní betonová 450x570x50mm</t>
  </si>
  <si>
    <t>746363950</t>
  </si>
  <si>
    <t>35</t>
  </si>
  <si>
    <t>59223857</t>
  </si>
  <si>
    <t>skruž pro uliční vpusť horní betonová 450x295x50mm</t>
  </si>
  <si>
    <t>1801507299</t>
  </si>
  <si>
    <t>36</t>
  </si>
  <si>
    <t>59223864</t>
  </si>
  <si>
    <t>prstenec pro uliční vpusť vyrovnávací betonový 390x60x130mm</t>
  </si>
  <si>
    <t>1463874629</t>
  </si>
  <si>
    <t>37</t>
  </si>
  <si>
    <t>BTL.0006305.URS</t>
  </si>
  <si>
    <t>skruž betonová pro uliční vpusťs výtokovým otvorem PVC TBV-Q 450/350/3a, 45x35x5 cm</t>
  </si>
  <si>
    <t>-1802797665</t>
  </si>
  <si>
    <t>38</t>
  </si>
  <si>
    <t>899204112</t>
  </si>
  <si>
    <t>Osazení mříží litinových včetně rámů a košů na bahno pro třídu zatížení D400, E600</t>
  </si>
  <si>
    <t>-1059844252</t>
  </si>
  <si>
    <t>39</t>
  </si>
  <si>
    <t>55242320</t>
  </si>
  <si>
    <t>mříž vtoková litinová plochá 500x500mm</t>
  </si>
  <si>
    <t>-96141775</t>
  </si>
  <si>
    <t>Ostatní konstrukce a práce, bourání</t>
  </si>
  <si>
    <t>40</t>
  </si>
  <si>
    <t>914111111</t>
  </si>
  <si>
    <t>Montáž svislé dopravní značky základní  velikosti do 1 m2 objímkami na sloupky nebo konzoly</t>
  </si>
  <si>
    <t>-296398816</t>
  </si>
  <si>
    <t>"přechod pro chodce - IP6" 2</t>
  </si>
  <si>
    <t>41</t>
  </si>
  <si>
    <t>40445621</t>
  </si>
  <si>
    <t>informativní značky provozní IP1-IP3, IP4b-IP7, IP10a, b 500x500mm</t>
  </si>
  <si>
    <t>1720249300</t>
  </si>
  <si>
    <t>42</t>
  </si>
  <si>
    <t>914511112</t>
  </si>
  <si>
    <t>Montáž sloupku dopravních značek  délky do 3,5 m do hliníkové patky</t>
  </si>
  <si>
    <t>177103258</t>
  </si>
  <si>
    <t>"sloupek nové značky přechod pro chodce - IP6" 2</t>
  </si>
  <si>
    <t>43</t>
  </si>
  <si>
    <t>40445225</t>
  </si>
  <si>
    <t>sloupek pro dopravní značku Zn D 60mm v 3,5m</t>
  </si>
  <si>
    <t>735842355</t>
  </si>
  <si>
    <t>44</t>
  </si>
  <si>
    <t>40445240</t>
  </si>
  <si>
    <t>patka pro sloupek Al D 60mm</t>
  </si>
  <si>
    <t>131617604</t>
  </si>
  <si>
    <t>45</t>
  </si>
  <si>
    <t>40445256</t>
  </si>
  <si>
    <t>svorka upínací na sloupek dopravní značky D 60mm</t>
  </si>
  <si>
    <t>1548626997</t>
  </si>
  <si>
    <t>46</t>
  </si>
  <si>
    <t>40445253</t>
  </si>
  <si>
    <t>víčko plastové na sloupek D 60mm</t>
  </si>
  <si>
    <t>653812127</t>
  </si>
  <si>
    <t>47</t>
  </si>
  <si>
    <t>915121111</t>
  </si>
  <si>
    <t>Vodorovné dopravní značení stříkané barvou  vodící čára bílá šířky 250 mm souvislá základní</t>
  </si>
  <si>
    <t>314568330</t>
  </si>
  <si>
    <t>"nová V4"</t>
  </si>
  <si>
    <t>"pravá strana silnice" 9,5+6,5</t>
  </si>
  <si>
    <t>"levá strana silnice" 9,5+48+21</t>
  </si>
  <si>
    <t>48</t>
  </si>
  <si>
    <t>915131111</t>
  </si>
  <si>
    <t>Vodorovné dopravní značení stříkané barvou  přechody pro chodce, šipky, symboly bílé základní</t>
  </si>
  <si>
    <t>-199419850</t>
  </si>
  <si>
    <t>"nové značení přechodu pro chodce" 7*4</t>
  </si>
  <si>
    <t>49</t>
  </si>
  <si>
    <t>915611111</t>
  </si>
  <si>
    <t>Předznačení pro vodorovné značení  stříkané barvou nebo prováděné z nátěrových hmot liniové dělicí čáry, vodicí proužky</t>
  </si>
  <si>
    <t>1619335286</t>
  </si>
  <si>
    <t>50</t>
  </si>
  <si>
    <t>915621111</t>
  </si>
  <si>
    <t>Předznačení pro vodorovné značení  stříkané barvou nebo prováděné z nátěrových hmot plošné šipky, symboly, nápisy</t>
  </si>
  <si>
    <t>1296047063</t>
  </si>
  <si>
    <t>51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</si>
  <si>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</si>
  <si>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</si>
  <si>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-337305486</t>
  </si>
  <si>
    <t>"nové silniční obrubníky"</t>
  </si>
  <si>
    <t>"pravá strana silnice" 9,5+6,5+8+2</t>
  </si>
  <si>
    <t>"levá strana silnice" 9,6+7+7,6+29+9,9+3,2+1,9</t>
  </si>
  <si>
    <t>"levá strana silnice - druhá část křižovatky" 3,9+4,9+14+0,6+19,7</t>
  </si>
  <si>
    <t>52</t>
  </si>
  <si>
    <t>59217021</t>
  </si>
  <si>
    <t>obrubník betonový chodníkový 1000x150x300mm</t>
  </si>
  <si>
    <t>-584785746</t>
  </si>
  <si>
    <t>"pravá strana silnice" (9,5+6,5+8+2)*1,02</t>
  </si>
  <si>
    <t>"levá strana silnice" (9,6+7+7,6+29+9,9+3,2+1,9)*1,02</t>
  </si>
  <si>
    <t>"levá strana silnice - druhá část křižovatky" (3,9+4,9+14+0,6+19,7)*1,02</t>
  </si>
  <si>
    <t>53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</si>
  <si>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</si>
  <si>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</si>
  <si>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-549470297</t>
  </si>
  <si>
    <t>"nové chodníkové obrubníky"</t>
  </si>
  <si>
    <t>"pravá strana silnice" 5+5,7+8,6+3,4+1,7</t>
  </si>
  <si>
    <t>"levá strana silnice" 2+18,8+7+1,6+2+2+17,5+2,2+1,7+5,5+3+2,5</t>
  </si>
  <si>
    <t>54</t>
  </si>
  <si>
    <t>59217017</t>
  </si>
  <si>
    <t>obrubník betonový chodníkový 1000x100x250mm</t>
  </si>
  <si>
    <t>591507553</t>
  </si>
  <si>
    <t>"pravá strana silnice" (5+5,7+8,6+3,4+1,7)*1,02</t>
  </si>
  <si>
    <t>"levá strana silnice" (2+18,8+7+1,6+2+2+17,5+2,2+1,7+5,5+3+2,5)*1,02</t>
  </si>
  <si>
    <t>55</t>
  </si>
  <si>
    <t>919122132</t>
  </si>
  <si>
    <t>Utěsnění dilatačních spár zálivkou za tepla  v cementobetonovém nebo živičném krytu včetně adhezního nátěru s těsnicím profilem pod zálivkou, pro komůrky šířky 20 mm, hloubky 40 mm</t>
  </si>
  <si>
    <t>-1997787280</t>
  </si>
  <si>
    <t>"pro nové silnicční obrubníky"</t>
  </si>
  <si>
    <t>56</t>
  </si>
  <si>
    <t>919735112</t>
  </si>
  <si>
    <t>Řezání stávajícího živičného krytu nebo podkladu  hloubky přes 50 do 100 mm</t>
  </si>
  <si>
    <t>168835894</t>
  </si>
  <si>
    <t>57</t>
  </si>
  <si>
    <t>966006132</t>
  </si>
  <si>
    <t>Odstranění dopravních nebo orientačních značek se sloupkem  s uložením hmot na vzdálenost do 20 m nebo s naložením na dopravní prostředek, se zásypem jam a jeho zhutněním s betonovou patkou</t>
  </si>
  <si>
    <t>150863344</t>
  </si>
  <si>
    <t>"stávající IP6" 2</t>
  </si>
  <si>
    <t>58</t>
  </si>
  <si>
    <t>966006211</t>
  </si>
  <si>
    <t>Odstranění (demontáž) svislých dopravních značek  s odklizením materiálu na skládku na vzdálenost do 20 m nebo s naložením na dopravní prostředek ze sloupů, sloupků nebo konzol</t>
  </si>
  <si>
    <t>-1459961057</t>
  </si>
  <si>
    <t>59</t>
  </si>
  <si>
    <t>966007113</t>
  </si>
  <si>
    <t>Odstranění vodorovného dopravního značení frézováním  značeného barvou plošného</t>
  </si>
  <si>
    <t>-1437484255</t>
  </si>
  <si>
    <t>"stávající přechod pro chodce" 30</t>
  </si>
  <si>
    <t>997</t>
  </si>
  <si>
    <t>Přesun sutě</t>
  </si>
  <si>
    <t>60</t>
  </si>
  <si>
    <t>997221551</t>
  </si>
  <si>
    <t>Vodorovná doprava suti  bez naložení, ale se složením a s hrubým urovnáním ze sypkých materiálů, na vzdálenost do 1 km</t>
  </si>
  <si>
    <t>t</t>
  </si>
  <si>
    <t>-1643931336</t>
  </si>
  <si>
    <t>61</t>
  </si>
  <si>
    <t>997221559</t>
  </si>
  <si>
    <t>Vodorovná doprava suti  bez naložení, ale se složením a s hrubým urovnáním Příplatek k ceně za každý další i započatý 1 km přes 1 km</t>
  </si>
  <si>
    <t>1871146889</t>
  </si>
  <si>
    <t>158,355*4 'Přepočtené koeficientem množství</t>
  </si>
  <si>
    <t>62</t>
  </si>
  <si>
    <t>997221815</t>
  </si>
  <si>
    <t>Poplatek za uložení stavebního odpadu na skládce (skládkovné) z prostého betonu zatříděného do Katalogu odpadů pod kódem 170 101</t>
  </si>
  <si>
    <t>-1738736787</t>
  </si>
  <si>
    <t>7,41+5,289+0,968</t>
  </si>
  <si>
    <t>63</t>
  </si>
  <si>
    <t>997221855</t>
  </si>
  <si>
    <t>Poplatek za uložení stavebního odpadu na skládce (skládkovné) zeminy a kameniva zatříděného do Katalogu odpadů pod kódem 170 504</t>
  </si>
  <si>
    <t>803050622</t>
  </si>
  <si>
    <t>5,13+21,6+9,09+9,045+18,044</t>
  </si>
  <si>
    <t>998</t>
  </si>
  <si>
    <t>Přesun hmot</t>
  </si>
  <si>
    <t>64</t>
  </si>
  <si>
    <t>998223011</t>
  </si>
  <si>
    <t>Přesun hmot pro pozemní komunikace s krytem dlážděným  dopravní vzdálenost do 200 m jakékoliv délky objektu</t>
  </si>
  <si>
    <t>1903951299</t>
  </si>
  <si>
    <t>VRN</t>
  </si>
  <si>
    <t>Vedlejší rozpočtové náklady</t>
  </si>
  <si>
    <t>VRN1</t>
  </si>
  <si>
    <t>Průzkumné, geodetické a projektové práce</t>
  </si>
  <si>
    <t>65</t>
  </si>
  <si>
    <t>012203000</t>
  </si>
  <si>
    <t>Průzkumné, geodetické a projektové práce geodetické práce při provádění stavby</t>
  </si>
  <si>
    <t>1024</t>
  </si>
  <si>
    <t>-939962599</t>
  </si>
  <si>
    <t>"Vytýčení stavby" 86+27</t>
  </si>
  <si>
    <t>66</t>
  </si>
  <si>
    <t>012303000</t>
  </si>
  <si>
    <t>Průzkumné, geodetické a projektové práce geodetické práce po výstavbě</t>
  </si>
  <si>
    <t>kpl</t>
  </si>
  <si>
    <t>-37290420</t>
  </si>
  <si>
    <t>"Zaměření skutečného provedení stavby" 1</t>
  </si>
  <si>
    <t>67</t>
  </si>
  <si>
    <t>013254000</t>
  </si>
  <si>
    <t>Průzkumné, geodetické a projektové práce projektové práce dokumentace stavby (výkresová a textová) skutečného provedení stavby</t>
  </si>
  <si>
    <t>1435568355</t>
  </si>
  <si>
    <t>VRN3</t>
  </si>
  <si>
    <t>Zařízení staveniště</t>
  </si>
  <si>
    <t>68</t>
  </si>
  <si>
    <t>032903000</t>
  </si>
  <si>
    <t>Zařízení staveniště vybavení staveniště náklady na provoz a údržbu vybavení staveniště</t>
  </si>
  <si>
    <t>-5009268</t>
  </si>
  <si>
    <t>69</t>
  </si>
  <si>
    <t>034303000</t>
  </si>
  <si>
    <t>Zařízení staveniště zabezpečení staveniště dopravní značení na staveništi</t>
  </si>
  <si>
    <t>895933716</t>
  </si>
  <si>
    <t>"přechodné dopravní značení a zpracování DIO" 1</t>
  </si>
  <si>
    <t>VRN9</t>
  </si>
  <si>
    <t>Ostatní náklady</t>
  </si>
  <si>
    <t>70</t>
  </si>
  <si>
    <t>091003000</t>
  </si>
  <si>
    <t>Ostatní náklady související s objektem bez rozlišení</t>
  </si>
  <si>
    <t>968317563</t>
  </si>
  <si>
    <t>"vytýčení podzemních sítí" 1</t>
  </si>
  <si>
    <t>102 - Osvětlení</t>
  </si>
  <si>
    <t>Strážkovice</t>
  </si>
  <si>
    <t>D1 - Montážní materiál a práce</t>
  </si>
  <si>
    <t xml:space="preserve">    D2 - VO parkoviště</t>
  </si>
  <si>
    <t xml:space="preserve">    D3 - Zkoušky a prohlídky</t>
  </si>
  <si>
    <t>D4 - PPV</t>
  </si>
  <si>
    <t>D5 - Zemní práce - pro elektro VO</t>
  </si>
  <si>
    <t xml:space="preserve">    D6 - Práce v obsazené trase</t>
  </si>
  <si>
    <t xml:space="preserve">    D7 - Příplatek - celkem</t>
  </si>
  <si>
    <t>D1</t>
  </si>
  <si>
    <t>Montážní materiál a práce</t>
  </si>
  <si>
    <t>D2</t>
  </si>
  <si>
    <t>VO parkoviště</t>
  </si>
  <si>
    <t>210 01-0124</t>
  </si>
  <si>
    <t>Montáž trubek ochranných plastových tuhých, uložených volně přes 50 do 90 mm</t>
  </si>
  <si>
    <t>Pol2</t>
  </si>
  <si>
    <t>KD 09090 TRUBKA DVOUPL. KOPODUR</t>
  </si>
  <si>
    <t>210 81-0006</t>
  </si>
  <si>
    <t>CYKY-J 3x2.5 , volně</t>
  </si>
  <si>
    <t>Pol3</t>
  </si>
  <si>
    <t>CYKY-J 4x10 , volně</t>
  </si>
  <si>
    <t>210 10-0001</t>
  </si>
  <si>
    <t>do 2,5 mm2</t>
  </si>
  <si>
    <t>ks</t>
  </si>
  <si>
    <t>210 10-0014</t>
  </si>
  <si>
    <t>10 mm2</t>
  </si>
  <si>
    <t>210 22-0022</t>
  </si>
  <si>
    <t>Drát 8 drát ø 8mm(0,40kg/m), volně</t>
  </si>
  <si>
    <t>220 22-0020</t>
  </si>
  <si>
    <t>Páska 30x4 páska 30x4 (0,95 kg/m), volně</t>
  </si>
  <si>
    <t>210 22-0301</t>
  </si>
  <si>
    <t>SR 3a svorka páska-drát</t>
  </si>
  <si>
    <t>210 22-0301.1</t>
  </si>
  <si>
    <t>SP připojovací</t>
  </si>
  <si>
    <t>210 20-2013</t>
  </si>
  <si>
    <t>LED svítidlo , Guida G5H-WA3/42Wk, 3000k</t>
  </si>
  <si>
    <t>Pol4</t>
  </si>
  <si>
    <t>SPD - Surge Protection Device - Philips, 10 kV</t>
  </si>
  <si>
    <t>210 20-2013.1</t>
  </si>
  <si>
    <t>GUIDA S-, typ GS-6H-CA3-40 RIGHT, IP 66, IK 08 - sv. zdroj:   LED 50W/230V, 7200 lm, 4000 °K,</t>
  </si>
  <si>
    <t>210 12-0321.1</t>
  </si>
  <si>
    <t>Svodič přepětí SPD - Surge Protection Device - Philips, 10kV</t>
  </si>
  <si>
    <t>210 20-4011</t>
  </si>
  <si>
    <t>stožár KOOPERATIVA  typ PB6--133/108/89 (třítupňový), 6800 mm</t>
  </si>
  <si>
    <t>204011</t>
  </si>
  <si>
    <t>do 12 m</t>
  </si>
  <si>
    <t>345-2</t>
  </si>
  <si>
    <t>výložník:   KOOPERATIVA, typ UZD 1-500,</t>
  </si>
  <si>
    <t>210 20-4201</t>
  </si>
  <si>
    <t>Stožárová svorkovnice  SR 481-14Z/Cu</t>
  </si>
  <si>
    <t>345-3</t>
  </si>
  <si>
    <t>VLC14-1P Poj odpínače pro válc pojistky do 50 A, 1-pól</t>
  </si>
  <si>
    <t>345-4</t>
  </si>
  <si>
    <t>12300-00022 , stožárové pouzdro SP 315/1000</t>
  </si>
  <si>
    <t>204201</t>
  </si>
  <si>
    <t>1 okruh</t>
  </si>
  <si>
    <t>D3</t>
  </si>
  <si>
    <t>Zkoušky a prohlídky</t>
  </si>
  <si>
    <t>280002</t>
  </si>
  <si>
    <t>přes 100 do 500 tis.Kč</t>
  </si>
  <si>
    <t>D4</t>
  </si>
  <si>
    <t>PPV</t>
  </si>
  <si>
    <t>Pol5</t>
  </si>
  <si>
    <t>PPV 6,00% z montáže: materiál + práce</t>
  </si>
  <si>
    <t>%</t>
  </si>
  <si>
    <t>D5</t>
  </si>
  <si>
    <t>Zemní práce - pro elektro VO</t>
  </si>
  <si>
    <t>460 01-0024</t>
  </si>
  <si>
    <t>Kabelové vedení v zastaveném prostoru</t>
  </si>
  <si>
    <t>km</t>
  </si>
  <si>
    <t>460 03-0011</t>
  </si>
  <si>
    <t>Nářez drnu,naložení,odvoz</t>
  </si>
  <si>
    <t>460 03-0021</t>
  </si>
  <si>
    <t>Porost tvrdý, středně hustý</t>
  </si>
  <si>
    <t>460 03-172</t>
  </si>
  <si>
    <t>Síla vrstvy 5-10cm</t>
  </si>
  <si>
    <t>460 03-0181</t>
  </si>
  <si>
    <t>V asfaltu nebo betonu</t>
  </si>
  <si>
    <t>460 51-0065</t>
  </si>
  <si>
    <t>Světlost do 10,5 cm</t>
  </si>
  <si>
    <t>460 56-0134</t>
  </si>
  <si>
    <t>Zemina třídy 4, šíře 350mm,hloubka 500mm</t>
  </si>
  <si>
    <t>460 56-0164</t>
  </si>
  <si>
    <t>Zemina třídy 4, šíře 350mm,hloubka 800mm</t>
  </si>
  <si>
    <t>460 56-0304</t>
  </si>
  <si>
    <t>Zemina třídy 4, šíře 500mm,hloubka 1200mm</t>
  </si>
  <si>
    <t>460 42-1081</t>
  </si>
  <si>
    <t>Do šířky 20cm</t>
  </si>
  <si>
    <t>460 65-0052</t>
  </si>
  <si>
    <t>Ze štěrku vrstva 10cm</t>
  </si>
  <si>
    <t>460 65-0122</t>
  </si>
  <si>
    <t>Vrstva betonu 10cm</t>
  </si>
  <si>
    <t>460 65-0134</t>
  </si>
  <si>
    <t>z ltého asfaltu vč. rozprostření, tloušťky do 7cm</t>
  </si>
  <si>
    <t>72</t>
  </si>
  <si>
    <t>D6</t>
  </si>
  <si>
    <t>Práce v obsazené trase</t>
  </si>
  <si>
    <t>460 05-0005</t>
  </si>
  <si>
    <t>Zemina třídy 5,ručně</t>
  </si>
  <si>
    <t>74</t>
  </si>
  <si>
    <t>460 08-0014</t>
  </si>
  <si>
    <t>Do rostlé zeminy bez bednění</t>
  </si>
  <si>
    <t>76</t>
  </si>
  <si>
    <t>460 20-0134</t>
  </si>
  <si>
    <t>78</t>
  </si>
  <si>
    <t>460 20-0164</t>
  </si>
  <si>
    <t>80</t>
  </si>
  <si>
    <t>460 20-0304</t>
  </si>
  <si>
    <t>82</t>
  </si>
  <si>
    <t>460 51-0054</t>
  </si>
  <si>
    <t>84</t>
  </si>
  <si>
    <t>460 42-1101</t>
  </si>
  <si>
    <t>Z kopaného písku, bez zakrytí, šíře do 65cm,tloušťka 10cm</t>
  </si>
  <si>
    <t>86</t>
  </si>
  <si>
    <t>D7</t>
  </si>
  <si>
    <t>Příplatek - celkem</t>
  </si>
  <si>
    <t>Pol6</t>
  </si>
  <si>
    <t>C46M - příplatek za obsazenou trasu</t>
  </si>
  <si>
    <t>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</si>
</sst>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33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  <protection locked="0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22" xfId="0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left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4" fontId="29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8</v>
      </c>
      <c r="BT3" s="18" t="s">
        <v>9</v>
      </c>
    </row>
    <row r="4" spans="1:74" s="1" customFormat="1" ht="24.95" customHeight="1">
      <c r="B4" s="22"/>
      <c r="C4" s="23"/>
      <c r="D4" s="24" t="s">
        <v>10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11</v>
      </c>
      <c r="BE4" s="26" t="s">
        <v>12</v>
      </c>
      <c r="BS4" s="18" t="s">
        <v>13</v>
      </c>
    </row>
    <row r="5" spans="1:74" s="1" customFormat="1" ht="12" customHeight="1">
      <c r="B5" s="22"/>
      <c r="C5" s="23"/>
      <c r="D5" s="27" t="s">
        <v>14</v>
      </c>
      <c r="E5" s="23"/>
      <c r="F5" s="23"/>
      <c r="G5" s="23"/>
      <c r="H5" s="23"/>
      <c r="I5" s="23"/>
      <c r="J5" s="23"/>
      <c r="K5" s="306" t="s">
        <v>15</v>
      </c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23"/>
      <c r="AQ5" s="23"/>
      <c r="AR5" s="21"/>
      <c r="BE5" s="285" t="s">
        <v>16</v>
      </c>
      <c r="BS5" s="18" t="s">
        <v>6</v>
      </c>
    </row>
    <row r="6" spans="1:74" s="1" customFormat="1" ht="36.950000000000003" customHeight="1">
      <c r="B6" s="22"/>
      <c r="C6" s="23"/>
      <c r="D6" s="29" t="s">
        <v>17</v>
      </c>
      <c r="E6" s="23"/>
      <c r="F6" s="23"/>
      <c r="G6" s="23"/>
      <c r="H6" s="23"/>
      <c r="I6" s="23"/>
      <c r="J6" s="23"/>
      <c r="K6" s="308" t="s">
        <v>18</v>
      </c>
      <c r="L6" s="307"/>
      <c r="M6" s="307"/>
      <c r="N6" s="307"/>
      <c r="O6" s="307"/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23"/>
      <c r="AQ6" s="23"/>
      <c r="AR6" s="21"/>
      <c r="BE6" s="286"/>
      <c r="BS6" s="18" t="s">
        <v>6</v>
      </c>
    </row>
    <row r="7" spans="1:74" s="1" customFormat="1" ht="12" customHeight="1">
      <c r="B7" s="22"/>
      <c r="C7" s="23"/>
      <c r="D7" s="30" t="s">
        <v>19</v>
      </c>
      <c r="E7" s="23"/>
      <c r="F7" s="23"/>
      <c r="G7" s="23"/>
      <c r="H7" s="23"/>
      <c r="I7" s="23"/>
      <c r="J7" s="23"/>
      <c r="K7" s="28" t="s">
        <v>20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21</v>
      </c>
      <c r="AL7" s="23"/>
      <c r="AM7" s="23"/>
      <c r="AN7" s="28" t="s">
        <v>1</v>
      </c>
      <c r="AO7" s="23"/>
      <c r="AP7" s="23"/>
      <c r="AQ7" s="23"/>
      <c r="AR7" s="21"/>
      <c r="BE7" s="286"/>
      <c r="BS7" s="18" t="s">
        <v>6</v>
      </c>
    </row>
    <row r="8" spans="1:74" s="1" customFormat="1" ht="12" customHeight="1">
      <c r="B8" s="22"/>
      <c r="C8" s="23"/>
      <c r="D8" s="30" t="s">
        <v>22</v>
      </c>
      <c r="E8" s="23"/>
      <c r="F8" s="23"/>
      <c r="G8" s="23"/>
      <c r="H8" s="23"/>
      <c r="I8" s="23"/>
      <c r="J8" s="23"/>
      <c r="K8" s="28" t="s">
        <v>23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24</v>
      </c>
      <c r="AL8" s="23"/>
      <c r="AM8" s="23"/>
      <c r="AN8" s="31" t="s">
        <v>25</v>
      </c>
      <c r="AO8" s="23"/>
      <c r="AP8" s="23"/>
      <c r="AQ8" s="23"/>
      <c r="AR8" s="21"/>
      <c r="BE8" s="286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286"/>
      <c r="BS9" s="18" t="s">
        <v>6</v>
      </c>
    </row>
    <row r="10" spans="1:74" s="1" customFormat="1" ht="12" customHeight="1">
      <c r="B10" s="22"/>
      <c r="C10" s="23"/>
      <c r="D10" s="30" t="s">
        <v>26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27</v>
      </c>
      <c r="AL10" s="23"/>
      <c r="AM10" s="23"/>
      <c r="AN10" s="28" t="s">
        <v>28</v>
      </c>
      <c r="AO10" s="23"/>
      <c r="AP10" s="23"/>
      <c r="AQ10" s="23"/>
      <c r="AR10" s="21"/>
      <c r="BE10" s="286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29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30</v>
      </c>
      <c r="AL11" s="23"/>
      <c r="AM11" s="23"/>
      <c r="AN11" s="28" t="s">
        <v>28</v>
      </c>
      <c r="AO11" s="23"/>
      <c r="AP11" s="23"/>
      <c r="AQ11" s="23"/>
      <c r="AR11" s="21"/>
      <c r="BE11" s="286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286"/>
      <c r="BS12" s="18" t="s">
        <v>6</v>
      </c>
    </row>
    <row r="13" spans="1:74" s="1" customFormat="1" ht="12" customHeight="1">
      <c r="B13" s="22"/>
      <c r="C13" s="23"/>
      <c r="D13" s="30" t="s">
        <v>31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27</v>
      </c>
      <c r="AL13" s="23"/>
      <c r="AM13" s="23"/>
      <c r="AN13" s="32" t="s">
        <v>32</v>
      </c>
      <c r="AO13" s="23"/>
      <c r="AP13" s="23"/>
      <c r="AQ13" s="23"/>
      <c r="AR13" s="21"/>
      <c r="BE13" s="286"/>
      <c r="BS13" s="18" t="s">
        <v>6</v>
      </c>
    </row>
    <row r="14" spans="1:74" ht="12.75">
      <c r="B14" s="22"/>
      <c r="C14" s="23"/>
      <c r="D14" s="23"/>
      <c r="E14" s="309" t="s">
        <v>32</v>
      </c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  <c r="AH14" s="310"/>
      <c r="AI14" s="310"/>
      <c r="AJ14" s="310"/>
      <c r="AK14" s="30" t="s">
        <v>30</v>
      </c>
      <c r="AL14" s="23"/>
      <c r="AM14" s="23"/>
      <c r="AN14" s="32" t="s">
        <v>32</v>
      </c>
      <c r="AO14" s="23"/>
      <c r="AP14" s="23"/>
      <c r="AQ14" s="23"/>
      <c r="AR14" s="21"/>
      <c r="BE14" s="286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286"/>
      <c r="BS15" s="18" t="s">
        <v>4</v>
      </c>
    </row>
    <row r="16" spans="1:74" s="1" customFormat="1" ht="12" customHeight="1">
      <c r="B16" s="22"/>
      <c r="C16" s="23"/>
      <c r="D16" s="30" t="s">
        <v>33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27</v>
      </c>
      <c r="AL16" s="23"/>
      <c r="AM16" s="23"/>
      <c r="AN16" s="28" t="s">
        <v>1</v>
      </c>
      <c r="AO16" s="23"/>
      <c r="AP16" s="23"/>
      <c r="AQ16" s="23"/>
      <c r="AR16" s="21"/>
      <c r="BE16" s="286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30</v>
      </c>
      <c r="AL17" s="23"/>
      <c r="AM17" s="23"/>
      <c r="AN17" s="28" t="s">
        <v>1</v>
      </c>
      <c r="AO17" s="23"/>
      <c r="AP17" s="23"/>
      <c r="AQ17" s="23"/>
      <c r="AR17" s="21"/>
      <c r="BE17" s="286"/>
      <c r="BS17" s="18" t="s">
        <v>35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286"/>
      <c r="BS18" s="18" t="s">
        <v>8</v>
      </c>
    </row>
    <row r="19" spans="1:71" s="1" customFormat="1" ht="12" customHeight="1">
      <c r="B19" s="22"/>
      <c r="C19" s="23"/>
      <c r="D19" s="30" t="s">
        <v>36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27</v>
      </c>
      <c r="AL19" s="23"/>
      <c r="AM19" s="23"/>
      <c r="AN19" s="28" t="s">
        <v>1</v>
      </c>
      <c r="AO19" s="23"/>
      <c r="AP19" s="23"/>
      <c r="AQ19" s="23"/>
      <c r="AR19" s="21"/>
      <c r="BE19" s="286"/>
      <c r="BS19" s="18" t="s">
        <v>8</v>
      </c>
    </row>
    <row r="20" spans="1:71" s="1" customFormat="1" ht="18.399999999999999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30</v>
      </c>
      <c r="AL20" s="23"/>
      <c r="AM20" s="23"/>
      <c r="AN20" s="28" t="s">
        <v>1</v>
      </c>
      <c r="AO20" s="23"/>
      <c r="AP20" s="23"/>
      <c r="AQ20" s="23"/>
      <c r="AR20" s="21"/>
      <c r="BE20" s="286"/>
      <c r="BS20" s="18" t="s">
        <v>4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286"/>
    </row>
    <row r="22" spans="1:71" s="1" customFormat="1" ht="12" customHeight="1">
      <c r="B22" s="22"/>
      <c r="C22" s="23"/>
      <c r="D22" s="30" t="s">
        <v>37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286"/>
    </row>
    <row r="23" spans="1:71" s="1" customFormat="1" ht="16.5" customHeight="1">
      <c r="B23" s="22"/>
      <c r="C23" s="23"/>
      <c r="D23" s="23"/>
      <c r="E23" s="311" t="s">
        <v>1</v>
      </c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311"/>
      <c r="AE23" s="311"/>
      <c r="AF23" s="311"/>
      <c r="AG23" s="311"/>
      <c r="AH23" s="311"/>
      <c r="AI23" s="311"/>
      <c r="AJ23" s="311"/>
      <c r="AK23" s="311"/>
      <c r="AL23" s="311"/>
      <c r="AM23" s="311"/>
      <c r="AN23" s="311"/>
      <c r="AO23" s="23"/>
      <c r="AP23" s="23"/>
      <c r="AQ23" s="23"/>
      <c r="AR23" s="21"/>
      <c r="BE23" s="286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286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286"/>
    </row>
    <row r="26" spans="1:71" s="2" customFormat="1" ht="25.9" customHeight="1">
      <c r="A26" s="35"/>
      <c r="B26" s="36"/>
      <c r="C26" s="37"/>
      <c r="D26" s="38" t="s">
        <v>38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288">
        <f>ROUND(AG94,0)</f>
        <v>0</v>
      </c>
      <c r="AL26" s="289"/>
      <c r="AM26" s="289"/>
      <c r="AN26" s="289"/>
      <c r="AO26" s="289"/>
      <c r="AP26" s="37"/>
      <c r="AQ26" s="37"/>
      <c r="AR26" s="40"/>
      <c r="BE26" s="286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286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12" t="s">
        <v>39</v>
      </c>
      <c r="M28" s="312"/>
      <c r="N28" s="312"/>
      <c r="O28" s="312"/>
      <c r="P28" s="312"/>
      <c r="Q28" s="37"/>
      <c r="R28" s="37"/>
      <c r="S28" s="37"/>
      <c r="T28" s="37"/>
      <c r="U28" s="37"/>
      <c r="V28" s="37"/>
      <c r="W28" s="312" t="s">
        <v>40</v>
      </c>
      <c r="X28" s="312"/>
      <c r="Y28" s="312"/>
      <c r="Z28" s="312"/>
      <c r="AA28" s="312"/>
      <c r="AB28" s="312"/>
      <c r="AC28" s="312"/>
      <c r="AD28" s="312"/>
      <c r="AE28" s="312"/>
      <c r="AF28" s="37"/>
      <c r="AG28" s="37"/>
      <c r="AH28" s="37"/>
      <c r="AI28" s="37"/>
      <c r="AJ28" s="37"/>
      <c r="AK28" s="312" t="s">
        <v>41</v>
      </c>
      <c r="AL28" s="312"/>
      <c r="AM28" s="312"/>
      <c r="AN28" s="312"/>
      <c r="AO28" s="312"/>
      <c r="AP28" s="37"/>
      <c r="AQ28" s="37"/>
      <c r="AR28" s="40"/>
      <c r="BE28" s="286"/>
    </row>
    <row r="29" spans="1:71" s="3" customFormat="1" ht="14.45" customHeight="1">
      <c r="B29" s="41"/>
      <c r="C29" s="42"/>
      <c r="D29" s="30" t="s">
        <v>42</v>
      </c>
      <c r="E29" s="42"/>
      <c r="F29" s="30" t="s">
        <v>43</v>
      </c>
      <c r="G29" s="42"/>
      <c r="H29" s="42"/>
      <c r="I29" s="42"/>
      <c r="J29" s="42"/>
      <c r="K29" s="42"/>
      <c r="L29" s="313">
        <v>0.21</v>
      </c>
      <c r="M29" s="284"/>
      <c r="N29" s="284"/>
      <c r="O29" s="284"/>
      <c r="P29" s="284"/>
      <c r="Q29" s="42"/>
      <c r="R29" s="42"/>
      <c r="S29" s="42"/>
      <c r="T29" s="42"/>
      <c r="U29" s="42"/>
      <c r="V29" s="42"/>
      <c r="W29" s="283">
        <f>ROUND(AZ94, 0)</f>
        <v>0</v>
      </c>
      <c r="X29" s="284"/>
      <c r="Y29" s="284"/>
      <c r="Z29" s="284"/>
      <c r="AA29" s="284"/>
      <c r="AB29" s="284"/>
      <c r="AC29" s="284"/>
      <c r="AD29" s="284"/>
      <c r="AE29" s="284"/>
      <c r="AF29" s="42"/>
      <c r="AG29" s="42"/>
      <c r="AH29" s="42"/>
      <c r="AI29" s="42"/>
      <c r="AJ29" s="42"/>
      <c r="AK29" s="283">
        <f>ROUND(AV94, 0)</f>
        <v>0</v>
      </c>
      <c r="AL29" s="284"/>
      <c r="AM29" s="284"/>
      <c r="AN29" s="284"/>
      <c r="AO29" s="284"/>
      <c r="AP29" s="42"/>
      <c r="AQ29" s="42"/>
      <c r="AR29" s="43"/>
      <c r="BE29" s="287"/>
    </row>
    <row r="30" spans="1:71" s="3" customFormat="1" ht="14.45" customHeight="1">
      <c r="B30" s="41"/>
      <c r="C30" s="42"/>
      <c r="D30" s="42"/>
      <c r="E30" s="42"/>
      <c r="F30" s="30" t="s">
        <v>44</v>
      </c>
      <c r="G30" s="42"/>
      <c r="H30" s="42"/>
      <c r="I30" s="42"/>
      <c r="J30" s="42"/>
      <c r="K30" s="42"/>
      <c r="L30" s="313">
        <v>0.15</v>
      </c>
      <c r="M30" s="284"/>
      <c r="N30" s="284"/>
      <c r="O30" s="284"/>
      <c r="P30" s="284"/>
      <c r="Q30" s="42"/>
      <c r="R30" s="42"/>
      <c r="S30" s="42"/>
      <c r="T30" s="42"/>
      <c r="U30" s="42"/>
      <c r="V30" s="42"/>
      <c r="W30" s="283">
        <f>ROUND(BA94, 0)</f>
        <v>0</v>
      </c>
      <c r="X30" s="284"/>
      <c r="Y30" s="284"/>
      <c r="Z30" s="284"/>
      <c r="AA30" s="284"/>
      <c r="AB30" s="284"/>
      <c r="AC30" s="284"/>
      <c r="AD30" s="284"/>
      <c r="AE30" s="284"/>
      <c r="AF30" s="42"/>
      <c r="AG30" s="42"/>
      <c r="AH30" s="42"/>
      <c r="AI30" s="42"/>
      <c r="AJ30" s="42"/>
      <c r="AK30" s="283">
        <f>ROUND(AW94, 0)</f>
        <v>0</v>
      </c>
      <c r="AL30" s="284"/>
      <c r="AM30" s="284"/>
      <c r="AN30" s="284"/>
      <c r="AO30" s="284"/>
      <c r="AP30" s="42"/>
      <c r="AQ30" s="42"/>
      <c r="AR30" s="43"/>
      <c r="BE30" s="287"/>
    </row>
    <row r="31" spans="1:71" s="3" customFormat="1" ht="14.45" hidden="1" customHeight="1">
      <c r="B31" s="41"/>
      <c r="C31" s="42"/>
      <c r="D31" s="42"/>
      <c r="E31" s="42"/>
      <c r="F31" s="30" t="s">
        <v>45</v>
      </c>
      <c r="G31" s="42"/>
      <c r="H31" s="42"/>
      <c r="I31" s="42"/>
      <c r="J31" s="42"/>
      <c r="K31" s="42"/>
      <c r="L31" s="313">
        <v>0.21</v>
      </c>
      <c r="M31" s="284"/>
      <c r="N31" s="284"/>
      <c r="O31" s="284"/>
      <c r="P31" s="284"/>
      <c r="Q31" s="42"/>
      <c r="R31" s="42"/>
      <c r="S31" s="42"/>
      <c r="T31" s="42"/>
      <c r="U31" s="42"/>
      <c r="V31" s="42"/>
      <c r="W31" s="283">
        <f>ROUND(BB94, 0)</f>
        <v>0</v>
      </c>
      <c r="X31" s="284"/>
      <c r="Y31" s="284"/>
      <c r="Z31" s="284"/>
      <c r="AA31" s="284"/>
      <c r="AB31" s="284"/>
      <c r="AC31" s="284"/>
      <c r="AD31" s="284"/>
      <c r="AE31" s="284"/>
      <c r="AF31" s="42"/>
      <c r="AG31" s="42"/>
      <c r="AH31" s="42"/>
      <c r="AI31" s="42"/>
      <c r="AJ31" s="42"/>
      <c r="AK31" s="283">
        <v>0</v>
      </c>
      <c r="AL31" s="284"/>
      <c r="AM31" s="284"/>
      <c r="AN31" s="284"/>
      <c r="AO31" s="284"/>
      <c r="AP31" s="42"/>
      <c r="AQ31" s="42"/>
      <c r="AR31" s="43"/>
      <c r="BE31" s="287"/>
    </row>
    <row r="32" spans="1:71" s="3" customFormat="1" ht="14.45" hidden="1" customHeight="1">
      <c r="B32" s="41"/>
      <c r="C32" s="42"/>
      <c r="D32" s="42"/>
      <c r="E32" s="42"/>
      <c r="F32" s="30" t="s">
        <v>46</v>
      </c>
      <c r="G32" s="42"/>
      <c r="H32" s="42"/>
      <c r="I32" s="42"/>
      <c r="J32" s="42"/>
      <c r="K32" s="42"/>
      <c r="L32" s="313">
        <v>0.15</v>
      </c>
      <c r="M32" s="284"/>
      <c r="N32" s="284"/>
      <c r="O32" s="284"/>
      <c r="P32" s="284"/>
      <c r="Q32" s="42"/>
      <c r="R32" s="42"/>
      <c r="S32" s="42"/>
      <c r="T32" s="42"/>
      <c r="U32" s="42"/>
      <c r="V32" s="42"/>
      <c r="W32" s="283">
        <f>ROUND(BC94, 0)</f>
        <v>0</v>
      </c>
      <c r="X32" s="284"/>
      <c r="Y32" s="284"/>
      <c r="Z32" s="284"/>
      <c r="AA32" s="284"/>
      <c r="AB32" s="284"/>
      <c r="AC32" s="284"/>
      <c r="AD32" s="284"/>
      <c r="AE32" s="284"/>
      <c r="AF32" s="42"/>
      <c r="AG32" s="42"/>
      <c r="AH32" s="42"/>
      <c r="AI32" s="42"/>
      <c r="AJ32" s="42"/>
      <c r="AK32" s="283">
        <v>0</v>
      </c>
      <c r="AL32" s="284"/>
      <c r="AM32" s="284"/>
      <c r="AN32" s="284"/>
      <c r="AO32" s="284"/>
      <c r="AP32" s="42"/>
      <c r="AQ32" s="42"/>
      <c r="AR32" s="43"/>
      <c r="BE32" s="287"/>
    </row>
    <row r="33" spans="1:57" s="3" customFormat="1" ht="14.45" hidden="1" customHeight="1">
      <c r="B33" s="41"/>
      <c r="C33" s="42"/>
      <c r="D33" s="42"/>
      <c r="E33" s="42"/>
      <c r="F33" s="30" t="s">
        <v>47</v>
      </c>
      <c r="G33" s="42"/>
      <c r="H33" s="42"/>
      <c r="I33" s="42"/>
      <c r="J33" s="42"/>
      <c r="K33" s="42"/>
      <c r="L33" s="313">
        <v>0</v>
      </c>
      <c r="M33" s="284"/>
      <c r="N33" s="284"/>
      <c r="O33" s="284"/>
      <c r="P33" s="284"/>
      <c r="Q33" s="42"/>
      <c r="R33" s="42"/>
      <c r="S33" s="42"/>
      <c r="T33" s="42"/>
      <c r="U33" s="42"/>
      <c r="V33" s="42"/>
      <c r="W33" s="283">
        <f>ROUND(BD94, 0)</f>
        <v>0</v>
      </c>
      <c r="X33" s="284"/>
      <c r="Y33" s="284"/>
      <c r="Z33" s="284"/>
      <c r="AA33" s="284"/>
      <c r="AB33" s="284"/>
      <c r="AC33" s="284"/>
      <c r="AD33" s="284"/>
      <c r="AE33" s="284"/>
      <c r="AF33" s="42"/>
      <c r="AG33" s="42"/>
      <c r="AH33" s="42"/>
      <c r="AI33" s="42"/>
      <c r="AJ33" s="42"/>
      <c r="AK33" s="283">
        <v>0</v>
      </c>
      <c r="AL33" s="284"/>
      <c r="AM33" s="284"/>
      <c r="AN33" s="284"/>
      <c r="AO33" s="284"/>
      <c r="AP33" s="42"/>
      <c r="AQ33" s="42"/>
      <c r="AR33" s="43"/>
      <c r="BE33" s="287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286"/>
    </row>
    <row r="35" spans="1:57" s="2" customFormat="1" ht="25.9" customHeight="1">
      <c r="A35" s="35"/>
      <c r="B35" s="36"/>
      <c r="C35" s="44"/>
      <c r="D35" s="45" t="s">
        <v>48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49</v>
      </c>
      <c r="U35" s="46"/>
      <c r="V35" s="46"/>
      <c r="W35" s="46"/>
      <c r="X35" s="290" t="s">
        <v>50</v>
      </c>
      <c r="Y35" s="291"/>
      <c r="Z35" s="291"/>
      <c r="AA35" s="291"/>
      <c r="AB35" s="291"/>
      <c r="AC35" s="46"/>
      <c r="AD35" s="46"/>
      <c r="AE35" s="46"/>
      <c r="AF35" s="46"/>
      <c r="AG35" s="46"/>
      <c r="AH35" s="46"/>
      <c r="AI35" s="46"/>
      <c r="AJ35" s="46"/>
      <c r="AK35" s="292">
        <f>SUM(AK26:AK33)</f>
        <v>0</v>
      </c>
      <c r="AL35" s="291"/>
      <c r="AM35" s="291"/>
      <c r="AN35" s="291"/>
      <c r="AO35" s="293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14.45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0"/>
      <c r="BE37" s="35"/>
    </row>
    <row r="38" spans="1:57" s="1" customFormat="1" ht="14.45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pans="1:57" s="1" customFormat="1" ht="14.45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pans="1:57" s="1" customFormat="1" ht="14.45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pans="1:57" s="1" customFormat="1" ht="14.45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pans="1:57" s="1" customFormat="1" ht="14.45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pans="1:57" s="1" customFormat="1" ht="14.45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pans="1:57" s="1" customFormat="1" ht="14.45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pans="1:57" s="1" customFormat="1" ht="14.45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pans="1:57" s="1" customFormat="1" ht="14.45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pans="1:57" s="1" customFormat="1" ht="14.45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pans="1:57" s="1" customFormat="1" ht="14.45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pans="1:57" s="2" customFormat="1" ht="14.45" customHeight="1">
      <c r="B49" s="48"/>
      <c r="C49" s="49"/>
      <c r="D49" s="50" t="s">
        <v>51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0" t="s">
        <v>52</v>
      </c>
      <c r="AI49" s="51"/>
      <c r="AJ49" s="51"/>
      <c r="AK49" s="51"/>
      <c r="AL49" s="51"/>
      <c r="AM49" s="51"/>
      <c r="AN49" s="51"/>
      <c r="AO49" s="51"/>
      <c r="AP49" s="49"/>
      <c r="AQ49" s="49"/>
      <c r="AR49" s="52"/>
    </row>
    <row r="50" spans="1:57" ht="11.25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 spans="1:57" ht="11.25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 spans="1:57" ht="11.25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 spans="1:57" ht="11.25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 spans="1:57" ht="11.25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 spans="1:57" ht="11.2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 spans="1:57" ht="11.25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 spans="1:57" ht="11.25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 spans="1:57" ht="11.25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 spans="1:57" ht="11.25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pans="1:57" s="2" customFormat="1" ht="12.75">
      <c r="A60" s="35"/>
      <c r="B60" s="36"/>
      <c r="C60" s="37"/>
      <c r="D60" s="53" t="s">
        <v>53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53" t="s">
        <v>54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53" t="s">
        <v>53</v>
      </c>
      <c r="AI60" s="39"/>
      <c r="AJ60" s="39"/>
      <c r="AK60" s="39"/>
      <c r="AL60" s="39"/>
      <c r="AM60" s="53" t="s">
        <v>54</v>
      </c>
      <c r="AN60" s="39"/>
      <c r="AO60" s="39"/>
      <c r="AP60" s="37"/>
      <c r="AQ60" s="37"/>
      <c r="AR60" s="40"/>
      <c r="BE60" s="35"/>
    </row>
    <row r="61" spans="1:57" ht="11.25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 spans="1:57" ht="11.25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 spans="1:57" ht="11.25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pans="1:57" s="2" customFormat="1" ht="12.75">
      <c r="A64" s="35"/>
      <c r="B64" s="36"/>
      <c r="C64" s="37"/>
      <c r="D64" s="50" t="s">
        <v>55</v>
      </c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0" t="s">
        <v>56</v>
      </c>
      <c r="AI64" s="54"/>
      <c r="AJ64" s="54"/>
      <c r="AK64" s="54"/>
      <c r="AL64" s="54"/>
      <c r="AM64" s="54"/>
      <c r="AN64" s="54"/>
      <c r="AO64" s="54"/>
      <c r="AP64" s="37"/>
      <c r="AQ64" s="37"/>
      <c r="AR64" s="40"/>
      <c r="BE64" s="35"/>
    </row>
    <row r="65" spans="1:57" ht="11.2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 spans="1:57" ht="11.25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 spans="1:57" ht="11.25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 spans="1:57" ht="11.25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 spans="1:57" ht="11.25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 spans="1:57" ht="11.25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 spans="1:57" ht="11.25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 spans="1:57" ht="11.25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 spans="1:57" ht="11.25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 spans="1:57" ht="11.25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pans="1:57" s="2" customFormat="1" ht="12.75">
      <c r="A75" s="35"/>
      <c r="B75" s="36"/>
      <c r="C75" s="37"/>
      <c r="D75" s="53" t="s">
        <v>53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53" t="s">
        <v>54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53" t="s">
        <v>53</v>
      </c>
      <c r="AI75" s="39"/>
      <c r="AJ75" s="39"/>
      <c r="AK75" s="39"/>
      <c r="AL75" s="39"/>
      <c r="AM75" s="53" t="s">
        <v>54</v>
      </c>
      <c r="AN75" s="39"/>
      <c r="AO75" s="39"/>
      <c r="AP75" s="37"/>
      <c r="AQ75" s="37"/>
      <c r="AR75" s="40"/>
      <c r="BE75" s="35"/>
    </row>
    <row r="76" spans="1:57" s="2" customFormat="1" ht="11.25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0"/>
      <c r="BE76" s="35"/>
    </row>
    <row r="77" spans="1:57" s="2" customFormat="1" ht="6.95" customHeight="1">
      <c r="A77" s="3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40"/>
      <c r="BE77" s="35"/>
    </row>
    <row r="81" spans="1:91" s="2" customFormat="1" ht="6.95" customHeight="1">
      <c r="A81" s="35"/>
      <c r="B81" s="57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40"/>
      <c r="BE81" s="35"/>
    </row>
    <row r="82" spans="1:91" s="2" customFormat="1" ht="24.95" customHeight="1">
      <c r="A82" s="35"/>
      <c r="B82" s="36"/>
      <c r="C82" s="24" t="s">
        <v>57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0"/>
      <c r="BE82" s="35"/>
    </row>
    <row r="83" spans="1:91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0"/>
      <c r="BE83" s="35"/>
    </row>
    <row r="84" spans="1:91" s="4" customFormat="1" ht="12" customHeight="1">
      <c r="B84" s="59"/>
      <c r="C84" s="30" t="s">
        <v>14</v>
      </c>
      <c r="D84" s="60"/>
      <c r="E84" s="60"/>
      <c r="F84" s="60"/>
      <c r="G84" s="60"/>
      <c r="H84" s="60"/>
      <c r="I84" s="60"/>
      <c r="J84" s="60"/>
      <c r="K84" s="60"/>
      <c r="L84" s="60" t="str">
        <f>K5</f>
        <v>2016-45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1"/>
    </row>
    <row r="85" spans="1:91" s="5" customFormat="1" ht="36.950000000000003" customHeight="1">
      <c r="B85" s="62"/>
      <c r="C85" s="63" t="s">
        <v>17</v>
      </c>
      <c r="D85" s="64"/>
      <c r="E85" s="64"/>
      <c r="F85" s="64"/>
      <c r="G85" s="64"/>
      <c r="H85" s="64"/>
      <c r="I85" s="64"/>
      <c r="J85" s="64"/>
      <c r="K85" s="64"/>
      <c r="L85" s="303" t="str">
        <f>K6</f>
        <v>Rekonstrukce přechodu ve Štěpánovicích</v>
      </c>
      <c r="M85" s="304"/>
      <c r="N85" s="304"/>
      <c r="O85" s="304"/>
      <c r="P85" s="304"/>
      <c r="Q85" s="304"/>
      <c r="R85" s="304"/>
      <c r="S85" s="304"/>
      <c r="T85" s="304"/>
      <c r="U85" s="304"/>
      <c r="V85" s="304"/>
      <c r="W85" s="304"/>
      <c r="X85" s="304"/>
      <c r="Y85" s="304"/>
      <c r="Z85" s="304"/>
      <c r="AA85" s="304"/>
      <c r="AB85" s="304"/>
      <c r="AC85" s="304"/>
      <c r="AD85" s="304"/>
      <c r="AE85" s="304"/>
      <c r="AF85" s="304"/>
      <c r="AG85" s="304"/>
      <c r="AH85" s="304"/>
      <c r="AI85" s="304"/>
      <c r="AJ85" s="304"/>
      <c r="AK85" s="304"/>
      <c r="AL85" s="304"/>
      <c r="AM85" s="304"/>
      <c r="AN85" s="304"/>
      <c r="AO85" s="304"/>
      <c r="AP85" s="64"/>
      <c r="AQ85" s="64"/>
      <c r="AR85" s="65"/>
    </row>
    <row r="86" spans="1:91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0"/>
      <c r="BE86" s="35"/>
    </row>
    <row r="87" spans="1:91" s="2" customFormat="1" ht="12" customHeight="1">
      <c r="A87" s="35"/>
      <c r="B87" s="36"/>
      <c r="C87" s="30" t="s">
        <v>22</v>
      </c>
      <c r="D87" s="37"/>
      <c r="E87" s="37"/>
      <c r="F87" s="37"/>
      <c r="G87" s="37"/>
      <c r="H87" s="37"/>
      <c r="I87" s="37"/>
      <c r="J87" s="37"/>
      <c r="K87" s="37"/>
      <c r="L87" s="66" t="str">
        <f>IF(K8="","",K8)</f>
        <v>Štěpánovice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0" t="s">
        <v>24</v>
      </c>
      <c r="AJ87" s="37"/>
      <c r="AK87" s="37"/>
      <c r="AL87" s="37"/>
      <c r="AM87" s="305" t="str">
        <f>IF(AN8= "","",AN8)</f>
        <v>16. 9. 2019</v>
      </c>
      <c r="AN87" s="305"/>
      <c r="AO87" s="37"/>
      <c r="AP87" s="37"/>
      <c r="AQ87" s="37"/>
      <c r="AR87" s="40"/>
      <c r="BE87" s="35"/>
    </row>
    <row r="88" spans="1:91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0"/>
      <c r="BE88" s="35"/>
    </row>
    <row r="89" spans="1:91" s="2" customFormat="1" ht="15.2" customHeight="1">
      <c r="A89" s="35"/>
      <c r="B89" s="36"/>
      <c r="C89" s="30" t="s">
        <v>26</v>
      </c>
      <c r="D89" s="37"/>
      <c r="E89" s="37"/>
      <c r="F89" s="37"/>
      <c r="G89" s="37"/>
      <c r="H89" s="37"/>
      <c r="I89" s="37"/>
      <c r="J89" s="37"/>
      <c r="K89" s="37"/>
      <c r="L89" s="60" t="str">
        <f>IF(E11= "","",E11)</f>
        <v>Obec Štěpánovice,Vlkovická 154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0" t="s">
        <v>33</v>
      </c>
      <c r="AJ89" s="37"/>
      <c r="AK89" s="37"/>
      <c r="AL89" s="37"/>
      <c r="AM89" s="301" t="str">
        <f>IF(E17="","",E17)</f>
        <v xml:space="preserve"> </v>
      </c>
      <c r="AN89" s="302"/>
      <c r="AO89" s="302"/>
      <c r="AP89" s="302"/>
      <c r="AQ89" s="37"/>
      <c r="AR89" s="40"/>
      <c r="AS89" s="295" t="s">
        <v>58</v>
      </c>
      <c r="AT89" s="296"/>
      <c r="AU89" s="68"/>
      <c r="AV89" s="68"/>
      <c r="AW89" s="68"/>
      <c r="AX89" s="68"/>
      <c r="AY89" s="68"/>
      <c r="AZ89" s="68"/>
      <c r="BA89" s="68"/>
      <c r="BB89" s="68"/>
      <c r="BC89" s="68"/>
      <c r="BD89" s="69"/>
      <c r="BE89" s="35"/>
    </row>
    <row r="90" spans="1:91" s="2" customFormat="1" ht="15.2" customHeight="1">
      <c r="A90" s="35"/>
      <c r="B90" s="36"/>
      <c r="C90" s="30" t="s">
        <v>31</v>
      </c>
      <c r="D90" s="37"/>
      <c r="E90" s="37"/>
      <c r="F90" s="37"/>
      <c r="G90" s="37"/>
      <c r="H90" s="37"/>
      <c r="I90" s="37"/>
      <c r="J90" s="37"/>
      <c r="K90" s="37"/>
      <c r="L90" s="60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0" t="s">
        <v>36</v>
      </c>
      <c r="AJ90" s="37"/>
      <c r="AK90" s="37"/>
      <c r="AL90" s="37"/>
      <c r="AM90" s="301" t="str">
        <f>IF(E20="","",E20)</f>
        <v xml:space="preserve"> </v>
      </c>
      <c r="AN90" s="302"/>
      <c r="AO90" s="302"/>
      <c r="AP90" s="302"/>
      <c r="AQ90" s="37"/>
      <c r="AR90" s="40"/>
      <c r="AS90" s="297"/>
      <c r="AT90" s="298"/>
      <c r="AU90" s="70"/>
      <c r="AV90" s="70"/>
      <c r="AW90" s="70"/>
      <c r="AX90" s="70"/>
      <c r="AY90" s="70"/>
      <c r="AZ90" s="70"/>
      <c r="BA90" s="70"/>
      <c r="BB90" s="70"/>
      <c r="BC90" s="70"/>
      <c r="BD90" s="71"/>
      <c r="BE90" s="35"/>
    </row>
    <row r="91" spans="1:91" s="2" customFormat="1" ht="10.9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0"/>
      <c r="AS91" s="299"/>
      <c r="AT91" s="300"/>
      <c r="AU91" s="72"/>
      <c r="AV91" s="72"/>
      <c r="AW91" s="72"/>
      <c r="AX91" s="72"/>
      <c r="AY91" s="72"/>
      <c r="AZ91" s="72"/>
      <c r="BA91" s="72"/>
      <c r="BB91" s="72"/>
      <c r="BC91" s="72"/>
      <c r="BD91" s="73"/>
      <c r="BE91" s="35"/>
    </row>
    <row r="92" spans="1:91" s="2" customFormat="1" ht="29.25" customHeight="1">
      <c r="A92" s="35"/>
      <c r="B92" s="36"/>
      <c r="C92" s="314" t="s">
        <v>59</v>
      </c>
      <c r="D92" s="315"/>
      <c r="E92" s="315"/>
      <c r="F92" s="315"/>
      <c r="G92" s="315"/>
      <c r="H92" s="74"/>
      <c r="I92" s="316" t="s">
        <v>60</v>
      </c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7" t="s">
        <v>61</v>
      </c>
      <c r="AH92" s="315"/>
      <c r="AI92" s="315"/>
      <c r="AJ92" s="315"/>
      <c r="AK92" s="315"/>
      <c r="AL92" s="315"/>
      <c r="AM92" s="315"/>
      <c r="AN92" s="316" t="s">
        <v>62</v>
      </c>
      <c r="AO92" s="315"/>
      <c r="AP92" s="318"/>
      <c r="AQ92" s="75" t="s">
        <v>63</v>
      </c>
      <c r="AR92" s="40"/>
      <c r="AS92" s="76" t="s">
        <v>64</v>
      </c>
      <c r="AT92" s="77" t="s">
        <v>65</v>
      </c>
      <c r="AU92" s="77" t="s">
        <v>66</v>
      </c>
      <c r="AV92" s="77" t="s">
        <v>67</v>
      </c>
      <c r="AW92" s="77" t="s">
        <v>68</v>
      </c>
      <c r="AX92" s="77" t="s">
        <v>69</v>
      </c>
      <c r="AY92" s="77" t="s">
        <v>70</v>
      </c>
      <c r="AZ92" s="77" t="s">
        <v>71</v>
      </c>
      <c r="BA92" s="77" t="s">
        <v>72</v>
      </c>
      <c r="BB92" s="77" t="s">
        <v>73</v>
      </c>
      <c r="BC92" s="77" t="s">
        <v>74</v>
      </c>
      <c r="BD92" s="78" t="s">
        <v>75</v>
      </c>
      <c r="BE92" s="35"/>
    </row>
    <row r="93" spans="1:91" s="2" customFormat="1" ht="10.9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0"/>
      <c r="AS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D93" s="81"/>
      <c r="BE93" s="35"/>
    </row>
    <row r="94" spans="1:91" s="6" customFormat="1" ht="32.450000000000003" customHeight="1">
      <c r="B94" s="82"/>
      <c r="C94" s="83" t="s">
        <v>76</v>
      </c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322">
        <f>ROUND(SUM(AG95:AG96),0)</f>
        <v>0</v>
      </c>
      <c r="AH94" s="322"/>
      <c r="AI94" s="322"/>
      <c r="AJ94" s="322"/>
      <c r="AK94" s="322"/>
      <c r="AL94" s="322"/>
      <c r="AM94" s="322"/>
      <c r="AN94" s="323">
        <f>SUM(AG94,AT94)</f>
        <v>0</v>
      </c>
      <c r="AO94" s="323"/>
      <c r="AP94" s="323"/>
      <c r="AQ94" s="86" t="s">
        <v>1</v>
      </c>
      <c r="AR94" s="87"/>
      <c r="AS94" s="88">
        <f>ROUND(SUM(AS95:AS96),0)</f>
        <v>0</v>
      </c>
      <c r="AT94" s="89">
        <f>ROUND(SUM(AV94:AW94),0)</f>
        <v>0</v>
      </c>
      <c r="AU94" s="90">
        <f>ROUND(SUM(AU95:AU96),5)</f>
        <v>0</v>
      </c>
      <c r="AV94" s="89">
        <f>ROUND(AZ94*L29,0)</f>
        <v>0</v>
      </c>
      <c r="AW94" s="89">
        <f>ROUND(BA94*L30,0)</f>
        <v>0</v>
      </c>
      <c r="AX94" s="89">
        <f>ROUND(BB94*L29,0)</f>
        <v>0</v>
      </c>
      <c r="AY94" s="89">
        <f>ROUND(BC94*L30,0)</f>
        <v>0</v>
      </c>
      <c r="AZ94" s="89">
        <f>ROUND(SUM(AZ95:AZ96),0)</f>
        <v>0</v>
      </c>
      <c r="BA94" s="89">
        <f>ROUND(SUM(BA95:BA96),0)</f>
        <v>0</v>
      </c>
      <c r="BB94" s="89">
        <f>ROUND(SUM(BB95:BB96),0)</f>
        <v>0</v>
      </c>
      <c r="BC94" s="89">
        <f>ROUND(SUM(BC95:BC96),0)</f>
        <v>0</v>
      </c>
      <c r="BD94" s="91">
        <f>ROUND(SUM(BD95:BD96),0)</f>
        <v>0</v>
      </c>
      <c r="BS94" s="92" t="s">
        <v>77</v>
      </c>
      <c r="BT94" s="92" t="s">
        <v>78</v>
      </c>
      <c r="BU94" s="93" t="s">
        <v>79</v>
      </c>
      <c r="BV94" s="92" t="s">
        <v>80</v>
      </c>
      <c r="BW94" s="92" t="s">
        <v>5</v>
      </c>
      <c r="BX94" s="92" t="s">
        <v>81</v>
      </c>
      <c r="CL94" s="92" t="s">
        <v>20</v>
      </c>
    </row>
    <row r="95" spans="1:91" s="7" customFormat="1" ht="16.5" customHeight="1">
      <c r="A95" s="94" t="s">
        <v>82</v>
      </c>
      <c r="B95" s="95"/>
      <c r="C95" s="96"/>
      <c r="D95" s="321" t="s">
        <v>83</v>
      </c>
      <c r="E95" s="321"/>
      <c r="F95" s="321"/>
      <c r="G95" s="321"/>
      <c r="H95" s="321"/>
      <c r="I95" s="97"/>
      <c r="J95" s="321" t="s">
        <v>18</v>
      </c>
      <c r="K95" s="321"/>
      <c r="L95" s="321"/>
      <c r="M95" s="321"/>
      <c r="N95" s="321"/>
      <c r="O95" s="321"/>
      <c r="P95" s="321"/>
      <c r="Q95" s="321"/>
      <c r="R95" s="321"/>
      <c r="S95" s="321"/>
      <c r="T95" s="321"/>
      <c r="U95" s="321"/>
      <c r="V95" s="321"/>
      <c r="W95" s="321"/>
      <c r="X95" s="321"/>
      <c r="Y95" s="321"/>
      <c r="Z95" s="321"/>
      <c r="AA95" s="321"/>
      <c r="AB95" s="321"/>
      <c r="AC95" s="321"/>
      <c r="AD95" s="321"/>
      <c r="AE95" s="321"/>
      <c r="AF95" s="321"/>
      <c r="AG95" s="319">
        <f>'101 - Rekonstrukce přecho...'!J30</f>
        <v>0</v>
      </c>
      <c r="AH95" s="320"/>
      <c r="AI95" s="320"/>
      <c r="AJ95" s="320"/>
      <c r="AK95" s="320"/>
      <c r="AL95" s="320"/>
      <c r="AM95" s="320"/>
      <c r="AN95" s="319">
        <f>SUM(AG95,AT95)</f>
        <v>0</v>
      </c>
      <c r="AO95" s="320"/>
      <c r="AP95" s="320"/>
      <c r="AQ95" s="98" t="s">
        <v>84</v>
      </c>
      <c r="AR95" s="99"/>
      <c r="AS95" s="100">
        <v>0</v>
      </c>
      <c r="AT95" s="101">
        <f>ROUND(SUM(AV95:AW95),0)</f>
        <v>0</v>
      </c>
      <c r="AU95" s="102">
        <f>'101 - Rekonstrukce přecho...'!P127</f>
        <v>0</v>
      </c>
      <c r="AV95" s="101">
        <f>'101 - Rekonstrukce přecho...'!J33</f>
        <v>0</v>
      </c>
      <c r="AW95" s="101">
        <f>'101 - Rekonstrukce přecho...'!J34</f>
        <v>0</v>
      </c>
      <c r="AX95" s="101">
        <f>'101 - Rekonstrukce přecho...'!J35</f>
        <v>0</v>
      </c>
      <c r="AY95" s="101">
        <f>'101 - Rekonstrukce přecho...'!J36</f>
        <v>0</v>
      </c>
      <c r="AZ95" s="101">
        <f>'101 - Rekonstrukce přecho...'!F33</f>
        <v>0</v>
      </c>
      <c r="BA95" s="101">
        <f>'101 - Rekonstrukce přecho...'!F34</f>
        <v>0</v>
      </c>
      <c r="BB95" s="101">
        <f>'101 - Rekonstrukce přecho...'!F35</f>
        <v>0</v>
      </c>
      <c r="BC95" s="101">
        <f>'101 - Rekonstrukce přecho...'!F36</f>
        <v>0</v>
      </c>
      <c r="BD95" s="103">
        <f>'101 - Rekonstrukce přecho...'!F37</f>
        <v>0</v>
      </c>
      <c r="BT95" s="104" t="s">
        <v>8</v>
      </c>
      <c r="BV95" s="104" t="s">
        <v>80</v>
      </c>
      <c r="BW95" s="104" t="s">
        <v>85</v>
      </c>
      <c r="BX95" s="104" t="s">
        <v>5</v>
      </c>
      <c r="CL95" s="104" t="s">
        <v>20</v>
      </c>
      <c r="CM95" s="104" t="s">
        <v>86</v>
      </c>
    </row>
    <row r="96" spans="1:91" s="7" customFormat="1" ht="16.5" customHeight="1">
      <c r="A96" s="94" t="s">
        <v>82</v>
      </c>
      <c r="B96" s="95"/>
      <c r="C96" s="96"/>
      <c r="D96" s="321" t="s">
        <v>87</v>
      </c>
      <c r="E96" s="321"/>
      <c r="F96" s="321"/>
      <c r="G96" s="321"/>
      <c r="H96" s="321"/>
      <c r="I96" s="97"/>
      <c r="J96" s="321" t="s">
        <v>88</v>
      </c>
      <c r="K96" s="321"/>
      <c r="L96" s="321"/>
      <c r="M96" s="321"/>
      <c r="N96" s="321"/>
      <c r="O96" s="321"/>
      <c r="P96" s="321"/>
      <c r="Q96" s="321"/>
      <c r="R96" s="321"/>
      <c r="S96" s="321"/>
      <c r="T96" s="321"/>
      <c r="U96" s="321"/>
      <c r="V96" s="321"/>
      <c r="W96" s="321"/>
      <c r="X96" s="321"/>
      <c r="Y96" s="321"/>
      <c r="Z96" s="321"/>
      <c r="AA96" s="321"/>
      <c r="AB96" s="321"/>
      <c r="AC96" s="321"/>
      <c r="AD96" s="321"/>
      <c r="AE96" s="321"/>
      <c r="AF96" s="321"/>
      <c r="AG96" s="319">
        <f>'102 - Osvětlení'!J30</f>
        <v>0</v>
      </c>
      <c r="AH96" s="320"/>
      <c r="AI96" s="320"/>
      <c r="AJ96" s="320"/>
      <c r="AK96" s="320"/>
      <c r="AL96" s="320"/>
      <c r="AM96" s="320"/>
      <c r="AN96" s="319">
        <f>SUM(AG96,AT96)</f>
        <v>0</v>
      </c>
      <c r="AO96" s="320"/>
      <c r="AP96" s="320"/>
      <c r="AQ96" s="98" t="s">
        <v>84</v>
      </c>
      <c r="AR96" s="99"/>
      <c r="AS96" s="105">
        <v>0</v>
      </c>
      <c r="AT96" s="106">
        <f>ROUND(SUM(AV96:AW96),0)</f>
        <v>0</v>
      </c>
      <c r="AU96" s="107">
        <f>'102 - Osvětlení'!P123</f>
        <v>0</v>
      </c>
      <c r="AV96" s="106">
        <f>'102 - Osvětlení'!J33</f>
        <v>0</v>
      </c>
      <c r="AW96" s="106">
        <f>'102 - Osvětlení'!J34</f>
        <v>0</v>
      </c>
      <c r="AX96" s="106">
        <f>'102 - Osvětlení'!J35</f>
        <v>0</v>
      </c>
      <c r="AY96" s="106">
        <f>'102 - Osvětlení'!J36</f>
        <v>0</v>
      </c>
      <c r="AZ96" s="106">
        <f>'102 - Osvětlení'!F33</f>
        <v>0</v>
      </c>
      <c r="BA96" s="106">
        <f>'102 - Osvětlení'!F34</f>
        <v>0</v>
      </c>
      <c r="BB96" s="106">
        <f>'102 - Osvětlení'!F35</f>
        <v>0</v>
      </c>
      <c r="BC96" s="106">
        <f>'102 - Osvětlení'!F36</f>
        <v>0</v>
      </c>
      <c r="BD96" s="108">
        <f>'102 - Osvětlení'!F37</f>
        <v>0</v>
      </c>
      <c r="BT96" s="104" t="s">
        <v>8</v>
      </c>
      <c r="BV96" s="104" t="s">
        <v>80</v>
      </c>
      <c r="BW96" s="104" t="s">
        <v>89</v>
      </c>
      <c r="BX96" s="104" t="s">
        <v>5</v>
      </c>
      <c r="CL96" s="104" t="s">
        <v>90</v>
      </c>
      <c r="CM96" s="104" t="s">
        <v>86</v>
      </c>
    </row>
    <row r="97" spans="1:57" s="2" customFormat="1" ht="30" customHeight="1">
      <c r="A97" s="35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40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  <row r="98" spans="1:57" s="2" customFormat="1" ht="6.95" customHeight="1">
      <c r="A98" s="35"/>
      <c r="B98" s="55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40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</row>
  </sheetData>
  <sheetProtection algorithmName="SHA-512" hashValue="Ozkicspv2CzVM/7blTlU5KLv4PzdQriizlVk+ZSVXm8aopDuLdnnWyP936ERwWyel4qlhRR7qkjtu17j6Olx/A==" saltValue="ERnLI0o80nmODdcphaqq3tBk9uQOA615xu3qnoRWqabBfXKlBDIgjjozsyTPeMMj8SuT4qjf3AafqCLWuc0dDQ==" spinCount="100000" sheet="1" objects="1" scenarios="1" formatColumns="0" formatRows="0"/>
  <mergeCells count="46">
    <mergeCell ref="AN96:AP96"/>
    <mergeCell ref="AG96:AM96"/>
    <mergeCell ref="D96:H96"/>
    <mergeCell ref="J96:AF96"/>
    <mergeCell ref="AG94:AM94"/>
    <mergeCell ref="AN94:AP94"/>
    <mergeCell ref="AG92:AM92"/>
    <mergeCell ref="AN92:AP92"/>
    <mergeCell ref="AN95:AP95"/>
    <mergeCell ref="AG95:AM95"/>
    <mergeCell ref="D95:H95"/>
    <mergeCell ref="J95:AF95"/>
    <mergeCell ref="L30:P30"/>
    <mergeCell ref="L31:P31"/>
    <mergeCell ref="L32:P32"/>
    <mergeCell ref="L33:P33"/>
    <mergeCell ref="C92:G92"/>
    <mergeCell ref="I92:AF92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101 - Rekonstrukce přecho...'!C2" display="/" xr:uid="{00000000-0004-0000-0000-000000000000}"/>
    <hyperlink ref="A96" location="'102 - Osvětlení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340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9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85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1"/>
      <c r="AT3" s="18" t="s">
        <v>86</v>
      </c>
    </row>
    <row r="4" spans="1:46" s="1" customFormat="1" ht="24.95" customHeight="1">
      <c r="B4" s="21"/>
      <c r="D4" s="113" t="s">
        <v>91</v>
      </c>
      <c r="I4" s="109"/>
      <c r="L4" s="21"/>
      <c r="M4" s="114" t="s">
        <v>11</v>
      </c>
      <c r="AT4" s="18" t="s">
        <v>4</v>
      </c>
    </row>
    <row r="5" spans="1:46" s="1" customFormat="1" ht="6.95" customHeight="1">
      <c r="B5" s="21"/>
      <c r="I5" s="109"/>
      <c r="L5" s="21"/>
    </row>
    <row r="6" spans="1:46" s="1" customFormat="1" ht="12" customHeight="1">
      <c r="B6" s="21"/>
      <c r="D6" s="115" t="s">
        <v>17</v>
      </c>
      <c r="I6" s="109"/>
      <c r="L6" s="21"/>
    </row>
    <row r="7" spans="1:46" s="1" customFormat="1" ht="16.5" customHeight="1">
      <c r="B7" s="21"/>
      <c r="E7" s="324" t="str">
        <f>'Rekapitulace stavby'!K6</f>
        <v>Rekonstrukce přechodu ve Štěpánovicích</v>
      </c>
      <c r="F7" s="325"/>
      <c r="G7" s="325"/>
      <c r="H7" s="325"/>
      <c r="I7" s="109"/>
      <c r="L7" s="21"/>
    </row>
    <row r="8" spans="1:46" s="2" customFormat="1" ht="12" customHeight="1">
      <c r="A8" s="35"/>
      <c r="B8" s="40"/>
      <c r="C8" s="35"/>
      <c r="D8" s="115" t="s">
        <v>92</v>
      </c>
      <c r="E8" s="35"/>
      <c r="F8" s="35"/>
      <c r="G8" s="35"/>
      <c r="H8" s="35"/>
      <c r="I8" s="116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6" t="s">
        <v>93</v>
      </c>
      <c r="F9" s="327"/>
      <c r="G9" s="327"/>
      <c r="H9" s="327"/>
      <c r="I9" s="116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116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5" t="s">
        <v>19</v>
      </c>
      <c r="E11" s="35"/>
      <c r="F11" s="117" t="s">
        <v>20</v>
      </c>
      <c r="G11" s="35"/>
      <c r="H11" s="35"/>
      <c r="I11" s="118" t="s">
        <v>21</v>
      </c>
      <c r="J11" s="117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5" t="s">
        <v>22</v>
      </c>
      <c r="E12" s="35"/>
      <c r="F12" s="117" t="s">
        <v>23</v>
      </c>
      <c r="G12" s="35"/>
      <c r="H12" s="35"/>
      <c r="I12" s="118" t="s">
        <v>24</v>
      </c>
      <c r="J12" s="119" t="str">
        <f>'Rekapitulace stavby'!AN8</f>
        <v>16. 9. 2019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16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5" t="s">
        <v>26</v>
      </c>
      <c r="E14" s="35"/>
      <c r="F14" s="35"/>
      <c r="G14" s="35"/>
      <c r="H14" s="35"/>
      <c r="I14" s="118" t="s">
        <v>27</v>
      </c>
      <c r="J14" s="117" t="s">
        <v>28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7" t="s">
        <v>29</v>
      </c>
      <c r="F15" s="35"/>
      <c r="G15" s="35"/>
      <c r="H15" s="35"/>
      <c r="I15" s="118" t="s">
        <v>30</v>
      </c>
      <c r="J15" s="117" t="s">
        <v>94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16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5" t="s">
        <v>31</v>
      </c>
      <c r="E17" s="35"/>
      <c r="F17" s="35"/>
      <c r="G17" s="35"/>
      <c r="H17" s="35"/>
      <c r="I17" s="118" t="s">
        <v>27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8" t="str">
        <f>'Rekapitulace stavby'!E14</f>
        <v>Vyplň údaj</v>
      </c>
      <c r="F18" s="329"/>
      <c r="G18" s="329"/>
      <c r="H18" s="329"/>
      <c r="I18" s="118" t="s">
        <v>30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16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5" t="s">
        <v>33</v>
      </c>
      <c r="E20" s="35"/>
      <c r="F20" s="35"/>
      <c r="G20" s="35"/>
      <c r="H20" s="35"/>
      <c r="I20" s="118" t="s">
        <v>27</v>
      </c>
      <c r="J20" s="117" t="str">
        <f>IF('Rekapitulace stavby'!AN16="","",'Rekapitulace stavby'!AN16)</f>
        <v/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7" t="str">
        <f>IF('Rekapitulace stavby'!E17="","",'Rekapitulace stavby'!E17)</f>
        <v xml:space="preserve"> </v>
      </c>
      <c r="F21" s="35"/>
      <c r="G21" s="35"/>
      <c r="H21" s="35"/>
      <c r="I21" s="118" t="s">
        <v>30</v>
      </c>
      <c r="J21" s="117" t="str">
        <f>IF('Rekapitulace stavby'!AN17="","",'Rekapitulace stavby'!AN17)</f>
        <v/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16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5" t="s">
        <v>36</v>
      </c>
      <c r="E23" s="35"/>
      <c r="F23" s="35"/>
      <c r="G23" s="35"/>
      <c r="H23" s="35"/>
      <c r="I23" s="118" t="s">
        <v>27</v>
      </c>
      <c r="J23" s="117" t="str">
        <f>IF('Rekapitulace stavby'!AN19="","",'Rekapitulace stavby'!AN19)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7" t="str">
        <f>IF('Rekapitulace stavby'!E20="","",'Rekapitulace stavby'!E20)</f>
        <v xml:space="preserve"> </v>
      </c>
      <c r="F24" s="35"/>
      <c r="G24" s="35"/>
      <c r="H24" s="35"/>
      <c r="I24" s="118" t="s">
        <v>30</v>
      </c>
      <c r="J24" s="117" t="str">
        <f>IF('Rekapitulace stavby'!AN20="","",'Rekapitulace stavby'!AN20)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16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5" t="s">
        <v>37</v>
      </c>
      <c r="E26" s="35"/>
      <c r="F26" s="35"/>
      <c r="G26" s="35"/>
      <c r="H26" s="35"/>
      <c r="I26" s="116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30" t="s">
        <v>1</v>
      </c>
      <c r="F27" s="330"/>
      <c r="G27" s="330"/>
      <c r="H27" s="330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16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4"/>
      <c r="E29" s="124"/>
      <c r="F29" s="124"/>
      <c r="G29" s="124"/>
      <c r="H29" s="124"/>
      <c r="I29" s="125"/>
      <c r="J29" s="124"/>
      <c r="K29" s="124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6" t="s">
        <v>38</v>
      </c>
      <c r="E30" s="35"/>
      <c r="F30" s="35"/>
      <c r="G30" s="35"/>
      <c r="H30" s="35"/>
      <c r="I30" s="116"/>
      <c r="J30" s="127">
        <f>ROUND(J127, 0)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4"/>
      <c r="E31" s="124"/>
      <c r="F31" s="124"/>
      <c r="G31" s="124"/>
      <c r="H31" s="124"/>
      <c r="I31" s="125"/>
      <c r="J31" s="124"/>
      <c r="K31" s="124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8" t="s">
        <v>40</v>
      </c>
      <c r="G32" s="35"/>
      <c r="H32" s="35"/>
      <c r="I32" s="129" t="s">
        <v>39</v>
      </c>
      <c r="J32" s="128" t="s">
        <v>41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30" t="s">
        <v>42</v>
      </c>
      <c r="E33" s="115" t="s">
        <v>43</v>
      </c>
      <c r="F33" s="131">
        <f>ROUND((SUM(BE127:BE339)),  0)</f>
        <v>0</v>
      </c>
      <c r="G33" s="35"/>
      <c r="H33" s="35"/>
      <c r="I33" s="132">
        <v>0.21</v>
      </c>
      <c r="J33" s="131">
        <f>ROUND(((SUM(BE127:BE339))*I33),  0)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5" t="s">
        <v>44</v>
      </c>
      <c r="F34" s="131">
        <f>ROUND((SUM(BF127:BF339)),  0)</f>
        <v>0</v>
      </c>
      <c r="G34" s="35"/>
      <c r="H34" s="35"/>
      <c r="I34" s="132">
        <v>0.15</v>
      </c>
      <c r="J34" s="131">
        <f>ROUND(((SUM(BF127:BF339))*I34),  0)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5" t="s">
        <v>45</v>
      </c>
      <c r="F35" s="131">
        <f>ROUND((SUM(BG127:BG339)),  0)</f>
        <v>0</v>
      </c>
      <c r="G35" s="35"/>
      <c r="H35" s="35"/>
      <c r="I35" s="132">
        <v>0.21</v>
      </c>
      <c r="J35" s="131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5" t="s">
        <v>46</v>
      </c>
      <c r="F36" s="131">
        <f>ROUND((SUM(BH127:BH339)),  0)</f>
        <v>0</v>
      </c>
      <c r="G36" s="35"/>
      <c r="H36" s="35"/>
      <c r="I36" s="132">
        <v>0.15</v>
      </c>
      <c r="J36" s="131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5" t="s">
        <v>47</v>
      </c>
      <c r="F37" s="131">
        <f>ROUND((SUM(BI127:BI339)),  0)</f>
        <v>0</v>
      </c>
      <c r="G37" s="35"/>
      <c r="H37" s="35"/>
      <c r="I37" s="132">
        <v>0</v>
      </c>
      <c r="J37" s="131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16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3"/>
      <c r="D39" s="134" t="s">
        <v>48</v>
      </c>
      <c r="E39" s="135"/>
      <c r="F39" s="135"/>
      <c r="G39" s="136" t="s">
        <v>49</v>
      </c>
      <c r="H39" s="137" t="s">
        <v>50</v>
      </c>
      <c r="I39" s="138"/>
      <c r="J39" s="139">
        <f>SUM(J30:J37)</f>
        <v>0</v>
      </c>
      <c r="K39" s="140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116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I41" s="109"/>
      <c r="L41" s="21"/>
    </row>
    <row r="42" spans="1:31" s="1" customFormat="1" ht="14.45" customHeight="1">
      <c r="B42" s="21"/>
      <c r="I42" s="109"/>
      <c r="L42" s="21"/>
    </row>
    <row r="43" spans="1:31" s="1" customFormat="1" ht="14.45" customHeight="1">
      <c r="B43" s="21"/>
      <c r="I43" s="109"/>
      <c r="L43" s="21"/>
    </row>
    <row r="44" spans="1:31" s="1" customFormat="1" ht="14.45" customHeight="1">
      <c r="B44" s="21"/>
      <c r="I44" s="109"/>
      <c r="L44" s="21"/>
    </row>
    <row r="45" spans="1:31" s="1" customFormat="1" ht="14.45" customHeight="1">
      <c r="B45" s="21"/>
      <c r="I45" s="109"/>
      <c r="L45" s="21"/>
    </row>
    <row r="46" spans="1:31" s="1" customFormat="1" ht="14.45" customHeight="1">
      <c r="B46" s="21"/>
      <c r="I46" s="109"/>
      <c r="L46" s="21"/>
    </row>
    <row r="47" spans="1:31" s="1" customFormat="1" ht="14.45" customHeight="1">
      <c r="B47" s="21"/>
      <c r="I47" s="109"/>
      <c r="L47" s="21"/>
    </row>
    <row r="48" spans="1:31" s="1" customFormat="1" ht="14.45" customHeight="1">
      <c r="B48" s="21"/>
      <c r="I48" s="109"/>
      <c r="L48" s="21"/>
    </row>
    <row r="49" spans="1:31" s="1" customFormat="1" ht="14.45" customHeight="1">
      <c r="B49" s="21"/>
      <c r="I49" s="109"/>
      <c r="L49" s="21"/>
    </row>
    <row r="50" spans="1:31" s="2" customFormat="1" ht="14.45" customHeight="1">
      <c r="B50" s="52"/>
      <c r="D50" s="141" t="s">
        <v>51</v>
      </c>
      <c r="E50" s="142"/>
      <c r="F50" s="142"/>
      <c r="G50" s="141" t="s">
        <v>52</v>
      </c>
      <c r="H50" s="142"/>
      <c r="I50" s="143"/>
      <c r="J50" s="142"/>
      <c r="K50" s="142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4" t="s">
        <v>53</v>
      </c>
      <c r="E61" s="145"/>
      <c r="F61" s="146" t="s">
        <v>54</v>
      </c>
      <c r="G61" s="144" t="s">
        <v>53</v>
      </c>
      <c r="H61" s="145"/>
      <c r="I61" s="147"/>
      <c r="J61" s="148" t="s">
        <v>54</v>
      </c>
      <c r="K61" s="145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41" t="s">
        <v>55</v>
      </c>
      <c r="E65" s="149"/>
      <c r="F65" s="149"/>
      <c r="G65" s="141" t="s">
        <v>56</v>
      </c>
      <c r="H65" s="149"/>
      <c r="I65" s="150"/>
      <c r="J65" s="149"/>
      <c r="K65" s="149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4" t="s">
        <v>53</v>
      </c>
      <c r="E76" s="145"/>
      <c r="F76" s="146" t="s">
        <v>54</v>
      </c>
      <c r="G76" s="144" t="s">
        <v>53</v>
      </c>
      <c r="H76" s="145"/>
      <c r="I76" s="147"/>
      <c r="J76" s="148" t="s">
        <v>54</v>
      </c>
      <c r="K76" s="145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51"/>
      <c r="C77" s="152"/>
      <c r="D77" s="152"/>
      <c r="E77" s="152"/>
      <c r="F77" s="152"/>
      <c r="G77" s="152"/>
      <c r="H77" s="152"/>
      <c r="I77" s="153"/>
      <c r="J77" s="152"/>
      <c r="K77" s="15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54"/>
      <c r="C81" s="155"/>
      <c r="D81" s="155"/>
      <c r="E81" s="155"/>
      <c r="F81" s="155"/>
      <c r="G81" s="155"/>
      <c r="H81" s="155"/>
      <c r="I81" s="156"/>
      <c r="J81" s="155"/>
      <c r="K81" s="155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95</v>
      </c>
      <c r="D82" s="37"/>
      <c r="E82" s="37"/>
      <c r="F82" s="37"/>
      <c r="G82" s="37"/>
      <c r="H82" s="37"/>
      <c r="I82" s="116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116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17</v>
      </c>
      <c r="D84" s="37"/>
      <c r="E84" s="37"/>
      <c r="F84" s="37"/>
      <c r="G84" s="37"/>
      <c r="H84" s="37"/>
      <c r="I84" s="116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31" t="str">
        <f>E7</f>
        <v>Rekonstrukce přechodu ve Štěpánovicích</v>
      </c>
      <c r="F85" s="332"/>
      <c r="G85" s="332"/>
      <c r="H85" s="332"/>
      <c r="I85" s="116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92</v>
      </c>
      <c r="D86" s="37"/>
      <c r="E86" s="37"/>
      <c r="F86" s="37"/>
      <c r="G86" s="37"/>
      <c r="H86" s="37"/>
      <c r="I86" s="116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3" t="str">
        <f>E9</f>
        <v>101 - Rekonstrukce přechodu ve Štěpánovicích</v>
      </c>
      <c r="F87" s="333"/>
      <c r="G87" s="333"/>
      <c r="H87" s="333"/>
      <c r="I87" s="116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116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22</v>
      </c>
      <c r="D89" s="37"/>
      <c r="E89" s="37"/>
      <c r="F89" s="28" t="str">
        <f>F12</f>
        <v>Štěpánovice</v>
      </c>
      <c r="G89" s="37"/>
      <c r="H89" s="37"/>
      <c r="I89" s="118" t="s">
        <v>24</v>
      </c>
      <c r="J89" s="67" t="str">
        <f>IF(J12="","",J12)</f>
        <v>16. 9. 2019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116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30" t="s">
        <v>26</v>
      </c>
      <c r="D91" s="37"/>
      <c r="E91" s="37"/>
      <c r="F91" s="28" t="str">
        <f>E15</f>
        <v>Obec Štěpánovice,Vlkovická 154</v>
      </c>
      <c r="G91" s="37"/>
      <c r="H91" s="37"/>
      <c r="I91" s="118" t="s">
        <v>33</v>
      </c>
      <c r="J91" s="33" t="str">
        <f>E21</f>
        <v xml:space="preserve"> 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31</v>
      </c>
      <c r="D92" s="37"/>
      <c r="E92" s="37"/>
      <c r="F92" s="28" t="str">
        <f>IF(E18="","",E18)</f>
        <v>Vyplň údaj</v>
      </c>
      <c r="G92" s="37"/>
      <c r="H92" s="37"/>
      <c r="I92" s="118" t="s">
        <v>36</v>
      </c>
      <c r="J92" s="33" t="str">
        <f>E24</f>
        <v xml:space="preserve"> 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116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7" t="s">
        <v>96</v>
      </c>
      <c r="D94" s="158"/>
      <c r="E94" s="158"/>
      <c r="F94" s="158"/>
      <c r="G94" s="158"/>
      <c r="H94" s="158"/>
      <c r="I94" s="159"/>
      <c r="J94" s="160" t="s">
        <v>97</v>
      </c>
      <c r="K94" s="158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116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1" t="s">
        <v>98</v>
      </c>
      <c r="D96" s="37"/>
      <c r="E96" s="37"/>
      <c r="F96" s="37"/>
      <c r="G96" s="37"/>
      <c r="H96" s="37"/>
      <c r="I96" s="116"/>
      <c r="J96" s="85">
        <f>J127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99</v>
      </c>
    </row>
    <row r="97" spans="1:31" s="9" customFormat="1" ht="24.95" customHeight="1">
      <c r="B97" s="162"/>
      <c r="C97" s="163"/>
      <c r="D97" s="164" t="s">
        <v>100</v>
      </c>
      <c r="E97" s="165"/>
      <c r="F97" s="165"/>
      <c r="G97" s="165"/>
      <c r="H97" s="165"/>
      <c r="I97" s="166"/>
      <c r="J97" s="167">
        <f>J128</f>
        <v>0</v>
      </c>
      <c r="K97" s="163"/>
      <c r="L97" s="168"/>
    </row>
    <row r="98" spans="1:31" s="10" customFormat="1" ht="19.899999999999999" customHeight="1">
      <c r="B98" s="169"/>
      <c r="C98" s="170"/>
      <c r="D98" s="171" t="s">
        <v>101</v>
      </c>
      <c r="E98" s="172"/>
      <c r="F98" s="172"/>
      <c r="G98" s="172"/>
      <c r="H98" s="172"/>
      <c r="I98" s="173"/>
      <c r="J98" s="174">
        <f>J129</f>
        <v>0</v>
      </c>
      <c r="K98" s="170"/>
      <c r="L98" s="175"/>
    </row>
    <row r="99" spans="1:31" s="10" customFormat="1" ht="19.899999999999999" customHeight="1">
      <c r="B99" s="169"/>
      <c r="C99" s="170"/>
      <c r="D99" s="171" t="s">
        <v>102</v>
      </c>
      <c r="E99" s="172"/>
      <c r="F99" s="172"/>
      <c r="G99" s="172"/>
      <c r="H99" s="172"/>
      <c r="I99" s="173"/>
      <c r="J99" s="174">
        <f>J185</f>
        <v>0</v>
      </c>
      <c r="K99" s="170"/>
      <c r="L99" s="175"/>
    </row>
    <row r="100" spans="1:31" s="10" customFormat="1" ht="19.899999999999999" customHeight="1">
      <c r="B100" s="169"/>
      <c r="C100" s="170"/>
      <c r="D100" s="171" t="s">
        <v>103</v>
      </c>
      <c r="E100" s="172"/>
      <c r="F100" s="172"/>
      <c r="G100" s="172"/>
      <c r="H100" s="172"/>
      <c r="I100" s="173"/>
      <c r="J100" s="174">
        <f>J235</f>
        <v>0</v>
      </c>
      <c r="K100" s="170"/>
      <c r="L100" s="175"/>
    </row>
    <row r="101" spans="1:31" s="10" customFormat="1" ht="19.899999999999999" customHeight="1">
      <c r="B101" s="169"/>
      <c r="C101" s="170"/>
      <c r="D101" s="171" t="s">
        <v>104</v>
      </c>
      <c r="E101" s="172"/>
      <c r="F101" s="172"/>
      <c r="G101" s="172"/>
      <c r="H101" s="172"/>
      <c r="I101" s="173"/>
      <c r="J101" s="174">
        <f>J250</f>
        <v>0</v>
      </c>
      <c r="K101" s="170"/>
      <c r="L101" s="175"/>
    </row>
    <row r="102" spans="1:31" s="10" customFormat="1" ht="19.899999999999999" customHeight="1">
      <c r="B102" s="169"/>
      <c r="C102" s="170"/>
      <c r="D102" s="171" t="s">
        <v>105</v>
      </c>
      <c r="E102" s="172"/>
      <c r="F102" s="172"/>
      <c r="G102" s="172"/>
      <c r="H102" s="172"/>
      <c r="I102" s="173"/>
      <c r="J102" s="174">
        <f>J316</f>
        <v>0</v>
      </c>
      <c r="K102" s="170"/>
      <c r="L102" s="175"/>
    </row>
    <row r="103" spans="1:31" s="10" customFormat="1" ht="19.899999999999999" customHeight="1">
      <c r="B103" s="169"/>
      <c r="C103" s="170"/>
      <c r="D103" s="171" t="s">
        <v>106</v>
      </c>
      <c r="E103" s="172"/>
      <c r="F103" s="172"/>
      <c r="G103" s="172"/>
      <c r="H103" s="172"/>
      <c r="I103" s="173"/>
      <c r="J103" s="174">
        <f>J324</f>
        <v>0</v>
      </c>
      <c r="K103" s="170"/>
      <c r="L103" s="175"/>
    </row>
    <row r="104" spans="1:31" s="9" customFormat="1" ht="24.95" customHeight="1">
      <c r="B104" s="162"/>
      <c r="C104" s="163"/>
      <c r="D104" s="164" t="s">
        <v>107</v>
      </c>
      <c r="E104" s="165"/>
      <c r="F104" s="165"/>
      <c r="G104" s="165"/>
      <c r="H104" s="165"/>
      <c r="I104" s="166"/>
      <c r="J104" s="167">
        <f>J326</f>
        <v>0</v>
      </c>
      <c r="K104" s="163"/>
      <c r="L104" s="168"/>
    </row>
    <row r="105" spans="1:31" s="10" customFormat="1" ht="19.899999999999999" customHeight="1">
      <c r="B105" s="169"/>
      <c r="C105" s="170"/>
      <c r="D105" s="171" t="s">
        <v>108</v>
      </c>
      <c r="E105" s="172"/>
      <c r="F105" s="172"/>
      <c r="G105" s="172"/>
      <c r="H105" s="172"/>
      <c r="I105" s="173"/>
      <c r="J105" s="174">
        <f>J327</f>
        <v>0</v>
      </c>
      <c r="K105" s="170"/>
      <c r="L105" s="175"/>
    </row>
    <row r="106" spans="1:31" s="10" customFormat="1" ht="19.899999999999999" customHeight="1">
      <c r="B106" s="169"/>
      <c r="C106" s="170"/>
      <c r="D106" s="171" t="s">
        <v>109</v>
      </c>
      <c r="E106" s="172"/>
      <c r="F106" s="172"/>
      <c r="G106" s="172"/>
      <c r="H106" s="172"/>
      <c r="I106" s="173"/>
      <c r="J106" s="174">
        <f>J333</f>
        <v>0</v>
      </c>
      <c r="K106" s="170"/>
      <c r="L106" s="175"/>
    </row>
    <row r="107" spans="1:31" s="10" customFormat="1" ht="19.899999999999999" customHeight="1">
      <c r="B107" s="169"/>
      <c r="C107" s="170"/>
      <c r="D107" s="171" t="s">
        <v>110</v>
      </c>
      <c r="E107" s="172"/>
      <c r="F107" s="172"/>
      <c r="G107" s="172"/>
      <c r="H107" s="172"/>
      <c r="I107" s="173"/>
      <c r="J107" s="174">
        <f>J337</f>
        <v>0</v>
      </c>
      <c r="K107" s="170"/>
      <c r="L107" s="175"/>
    </row>
    <row r="108" spans="1:31" s="2" customFormat="1" ht="21.75" customHeight="1">
      <c r="A108" s="35"/>
      <c r="B108" s="36"/>
      <c r="C108" s="37"/>
      <c r="D108" s="37"/>
      <c r="E108" s="37"/>
      <c r="F108" s="37"/>
      <c r="G108" s="37"/>
      <c r="H108" s="37"/>
      <c r="I108" s="116"/>
      <c r="J108" s="37"/>
      <c r="K108" s="37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pans="1:31" s="2" customFormat="1" ht="6.95" customHeight="1">
      <c r="A109" s="35"/>
      <c r="B109" s="55"/>
      <c r="C109" s="56"/>
      <c r="D109" s="56"/>
      <c r="E109" s="56"/>
      <c r="F109" s="56"/>
      <c r="G109" s="56"/>
      <c r="H109" s="56"/>
      <c r="I109" s="153"/>
      <c r="J109" s="56"/>
      <c r="K109" s="56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3" spans="1:63" s="2" customFormat="1" ht="6.95" customHeight="1">
      <c r="A113" s="35"/>
      <c r="B113" s="57"/>
      <c r="C113" s="58"/>
      <c r="D113" s="58"/>
      <c r="E113" s="58"/>
      <c r="F113" s="58"/>
      <c r="G113" s="58"/>
      <c r="H113" s="58"/>
      <c r="I113" s="156"/>
      <c r="J113" s="58"/>
      <c r="K113" s="58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3" s="2" customFormat="1" ht="24.95" customHeight="1">
      <c r="A114" s="35"/>
      <c r="B114" s="36"/>
      <c r="C114" s="24" t="s">
        <v>111</v>
      </c>
      <c r="D114" s="37"/>
      <c r="E114" s="37"/>
      <c r="F114" s="37"/>
      <c r="G114" s="37"/>
      <c r="H114" s="37"/>
      <c r="I114" s="116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3" s="2" customFormat="1" ht="6.95" customHeight="1">
      <c r="A115" s="35"/>
      <c r="B115" s="36"/>
      <c r="C115" s="37"/>
      <c r="D115" s="37"/>
      <c r="E115" s="37"/>
      <c r="F115" s="37"/>
      <c r="G115" s="37"/>
      <c r="H115" s="37"/>
      <c r="I115" s="116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3" s="2" customFormat="1" ht="12" customHeight="1">
      <c r="A116" s="35"/>
      <c r="B116" s="36"/>
      <c r="C116" s="30" t="s">
        <v>17</v>
      </c>
      <c r="D116" s="37"/>
      <c r="E116" s="37"/>
      <c r="F116" s="37"/>
      <c r="G116" s="37"/>
      <c r="H116" s="37"/>
      <c r="I116" s="116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3" s="2" customFormat="1" ht="16.5" customHeight="1">
      <c r="A117" s="35"/>
      <c r="B117" s="36"/>
      <c r="C117" s="37"/>
      <c r="D117" s="37"/>
      <c r="E117" s="331" t="str">
        <f>E7</f>
        <v>Rekonstrukce přechodu ve Štěpánovicích</v>
      </c>
      <c r="F117" s="332"/>
      <c r="G117" s="332"/>
      <c r="H117" s="332"/>
      <c r="I117" s="116"/>
      <c r="J117" s="37"/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3" s="2" customFormat="1" ht="12" customHeight="1">
      <c r="A118" s="35"/>
      <c r="B118" s="36"/>
      <c r="C118" s="30" t="s">
        <v>92</v>
      </c>
      <c r="D118" s="37"/>
      <c r="E118" s="37"/>
      <c r="F118" s="37"/>
      <c r="G118" s="37"/>
      <c r="H118" s="37"/>
      <c r="I118" s="116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3" s="2" customFormat="1" ht="16.5" customHeight="1">
      <c r="A119" s="35"/>
      <c r="B119" s="36"/>
      <c r="C119" s="37"/>
      <c r="D119" s="37"/>
      <c r="E119" s="303" t="str">
        <f>E9</f>
        <v>101 - Rekonstrukce přechodu ve Štěpánovicích</v>
      </c>
      <c r="F119" s="333"/>
      <c r="G119" s="333"/>
      <c r="H119" s="333"/>
      <c r="I119" s="116"/>
      <c r="J119" s="37"/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3" s="2" customFormat="1" ht="6.95" customHeight="1">
      <c r="A120" s="35"/>
      <c r="B120" s="36"/>
      <c r="C120" s="37"/>
      <c r="D120" s="37"/>
      <c r="E120" s="37"/>
      <c r="F120" s="37"/>
      <c r="G120" s="37"/>
      <c r="H120" s="37"/>
      <c r="I120" s="116"/>
      <c r="J120" s="37"/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3" s="2" customFormat="1" ht="12" customHeight="1">
      <c r="A121" s="35"/>
      <c r="B121" s="36"/>
      <c r="C121" s="30" t="s">
        <v>22</v>
      </c>
      <c r="D121" s="37"/>
      <c r="E121" s="37"/>
      <c r="F121" s="28" t="str">
        <f>F12</f>
        <v>Štěpánovice</v>
      </c>
      <c r="G121" s="37"/>
      <c r="H121" s="37"/>
      <c r="I121" s="118" t="s">
        <v>24</v>
      </c>
      <c r="J121" s="67" t="str">
        <f>IF(J12="","",J12)</f>
        <v>16. 9. 2019</v>
      </c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3" s="2" customFormat="1" ht="6.95" customHeight="1">
      <c r="A122" s="35"/>
      <c r="B122" s="36"/>
      <c r="C122" s="37"/>
      <c r="D122" s="37"/>
      <c r="E122" s="37"/>
      <c r="F122" s="37"/>
      <c r="G122" s="37"/>
      <c r="H122" s="37"/>
      <c r="I122" s="116"/>
      <c r="J122" s="37"/>
      <c r="K122" s="37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pans="1:63" s="2" customFormat="1" ht="15.2" customHeight="1">
      <c r="A123" s="35"/>
      <c r="B123" s="36"/>
      <c r="C123" s="30" t="s">
        <v>26</v>
      </c>
      <c r="D123" s="37"/>
      <c r="E123" s="37"/>
      <c r="F123" s="28" t="str">
        <f>E15</f>
        <v>Obec Štěpánovice,Vlkovická 154</v>
      </c>
      <c r="G123" s="37"/>
      <c r="H123" s="37"/>
      <c r="I123" s="118" t="s">
        <v>33</v>
      </c>
      <c r="J123" s="33" t="str">
        <f>E21</f>
        <v xml:space="preserve"> </v>
      </c>
      <c r="K123" s="37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pans="1:63" s="2" customFormat="1" ht="15.2" customHeight="1">
      <c r="A124" s="35"/>
      <c r="B124" s="36"/>
      <c r="C124" s="30" t="s">
        <v>31</v>
      </c>
      <c r="D124" s="37"/>
      <c r="E124" s="37"/>
      <c r="F124" s="28" t="str">
        <f>IF(E18="","",E18)</f>
        <v>Vyplň údaj</v>
      </c>
      <c r="G124" s="37"/>
      <c r="H124" s="37"/>
      <c r="I124" s="118" t="s">
        <v>36</v>
      </c>
      <c r="J124" s="33" t="str">
        <f>E24</f>
        <v xml:space="preserve"> </v>
      </c>
      <c r="K124" s="37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pans="1:63" s="2" customFormat="1" ht="10.35" customHeight="1">
      <c r="A125" s="35"/>
      <c r="B125" s="36"/>
      <c r="C125" s="37"/>
      <c r="D125" s="37"/>
      <c r="E125" s="37"/>
      <c r="F125" s="37"/>
      <c r="G125" s="37"/>
      <c r="H125" s="37"/>
      <c r="I125" s="116"/>
      <c r="J125" s="37"/>
      <c r="K125" s="37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pans="1:63" s="11" customFormat="1" ht="29.25" customHeight="1">
      <c r="A126" s="176"/>
      <c r="B126" s="177"/>
      <c r="C126" s="178" t="s">
        <v>112</v>
      </c>
      <c r="D126" s="179" t="s">
        <v>63</v>
      </c>
      <c r="E126" s="179" t="s">
        <v>59</v>
      </c>
      <c r="F126" s="179" t="s">
        <v>60</v>
      </c>
      <c r="G126" s="179" t="s">
        <v>113</v>
      </c>
      <c r="H126" s="179" t="s">
        <v>114</v>
      </c>
      <c r="I126" s="180" t="s">
        <v>115</v>
      </c>
      <c r="J126" s="181" t="s">
        <v>97</v>
      </c>
      <c r="K126" s="182" t="s">
        <v>116</v>
      </c>
      <c r="L126" s="183"/>
      <c r="M126" s="76" t="s">
        <v>1</v>
      </c>
      <c r="N126" s="77" t="s">
        <v>42</v>
      </c>
      <c r="O126" s="77" t="s">
        <v>117</v>
      </c>
      <c r="P126" s="77" t="s">
        <v>118</v>
      </c>
      <c r="Q126" s="77" t="s">
        <v>119</v>
      </c>
      <c r="R126" s="77" t="s">
        <v>120</v>
      </c>
      <c r="S126" s="77" t="s">
        <v>121</v>
      </c>
      <c r="T126" s="78" t="s">
        <v>122</v>
      </c>
      <c r="U126" s="176"/>
      <c r="V126" s="176"/>
      <c r="W126" s="176"/>
      <c r="X126" s="176"/>
      <c r="Y126" s="176"/>
      <c r="Z126" s="176"/>
      <c r="AA126" s="176"/>
      <c r="AB126" s="176"/>
      <c r="AC126" s="176"/>
      <c r="AD126" s="176"/>
      <c r="AE126" s="176"/>
    </row>
    <row r="127" spans="1:63" s="2" customFormat="1" ht="22.9" customHeight="1">
      <c r="A127" s="35"/>
      <c r="B127" s="36"/>
      <c r="C127" s="83" t="s">
        <v>123</v>
      </c>
      <c r="D127" s="37"/>
      <c r="E127" s="37"/>
      <c r="F127" s="37"/>
      <c r="G127" s="37"/>
      <c r="H127" s="37"/>
      <c r="I127" s="116"/>
      <c r="J127" s="184">
        <f>BK127</f>
        <v>0</v>
      </c>
      <c r="K127" s="37"/>
      <c r="L127" s="40"/>
      <c r="M127" s="79"/>
      <c r="N127" s="185"/>
      <c r="O127" s="80"/>
      <c r="P127" s="186">
        <f>P128+P326</f>
        <v>0</v>
      </c>
      <c r="Q127" s="80"/>
      <c r="R127" s="186">
        <f>R128+R326</f>
        <v>95.720900999999998</v>
      </c>
      <c r="S127" s="80"/>
      <c r="T127" s="187">
        <f>T128+T326</f>
        <v>158.35479999999998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T127" s="18" t="s">
        <v>77</v>
      </c>
      <c r="AU127" s="18" t="s">
        <v>99</v>
      </c>
      <c r="BK127" s="188">
        <f>BK128+BK326</f>
        <v>0</v>
      </c>
    </row>
    <row r="128" spans="1:63" s="12" customFormat="1" ht="25.9" customHeight="1">
      <c r="B128" s="189"/>
      <c r="C128" s="190"/>
      <c r="D128" s="191" t="s">
        <v>77</v>
      </c>
      <c r="E128" s="192" t="s">
        <v>124</v>
      </c>
      <c r="F128" s="192" t="s">
        <v>125</v>
      </c>
      <c r="G128" s="190"/>
      <c r="H128" s="190"/>
      <c r="I128" s="193"/>
      <c r="J128" s="194">
        <f>BK128</f>
        <v>0</v>
      </c>
      <c r="K128" s="190"/>
      <c r="L128" s="195"/>
      <c r="M128" s="196"/>
      <c r="N128" s="197"/>
      <c r="O128" s="197"/>
      <c r="P128" s="198">
        <f>P129+P185+P235+P250+P316+P324</f>
        <v>0</v>
      </c>
      <c r="Q128" s="197"/>
      <c r="R128" s="198">
        <f>R129+R185+R235+R250+R316+R324</f>
        <v>95.720900999999998</v>
      </c>
      <c r="S128" s="197"/>
      <c r="T128" s="199">
        <f>T129+T185+T235+T250+T316+T324</f>
        <v>158.35479999999998</v>
      </c>
      <c r="AR128" s="200" t="s">
        <v>8</v>
      </c>
      <c r="AT128" s="201" t="s">
        <v>77</v>
      </c>
      <c r="AU128" s="201" t="s">
        <v>78</v>
      </c>
      <c r="AY128" s="200" t="s">
        <v>126</v>
      </c>
      <c r="BK128" s="202">
        <f>BK129+BK185+BK235+BK250+BK316+BK324</f>
        <v>0</v>
      </c>
    </row>
    <row r="129" spans="1:65" s="12" customFormat="1" ht="22.9" customHeight="1">
      <c r="B129" s="189"/>
      <c r="C129" s="190"/>
      <c r="D129" s="191" t="s">
        <v>77</v>
      </c>
      <c r="E129" s="203" t="s">
        <v>8</v>
      </c>
      <c r="F129" s="203" t="s">
        <v>127</v>
      </c>
      <c r="G129" s="190"/>
      <c r="H129" s="190"/>
      <c r="I129" s="193"/>
      <c r="J129" s="204">
        <f>BK129</f>
        <v>0</v>
      </c>
      <c r="K129" s="190"/>
      <c r="L129" s="195"/>
      <c r="M129" s="196"/>
      <c r="N129" s="197"/>
      <c r="O129" s="197"/>
      <c r="P129" s="198">
        <f>SUM(P130:P184)</f>
        <v>0</v>
      </c>
      <c r="Q129" s="197"/>
      <c r="R129" s="198">
        <f>SUM(R130:R184)</f>
        <v>2.5502000000000004E-2</v>
      </c>
      <c r="S129" s="197"/>
      <c r="T129" s="199">
        <f>SUM(T130:T184)</f>
        <v>158.18279999999999</v>
      </c>
      <c r="AR129" s="200" t="s">
        <v>8</v>
      </c>
      <c r="AT129" s="201" t="s">
        <v>77</v>
      </c>
      <c r="AU129" s="201" t="s">
        <v>8</v>
      </c>
      <c r="AY129" s="200" t="s">
        <v>126</v>
      </c>
      <c r="BK129" s="202">
        <f>SUM(BK130:BK184)</f>
        <v>0</v>
      </c>
    </row>
    <row r="130" spans="1:65" s="2" customFormat="1" ht="60" customHeight="1">
      <c r="A130" s="35"/>
      <c r="B130" s="36"/>
      <c r="C130" s="205" t="s">
        <v>8</v>
      </c>
      <c r="D130" s="205" t="s">
        <v>128</v>
      </c>
      <c r="E130" s="206" t="s">
        <v>129</v>
      </c>
      <c r="F130" s="207" t="s">
        <v>130</v>
      </c>
      <c r="G130" s="208" t="s">
        <v>131</v>
      </c>
      <c r="H130" s="209">
        <v>28.5</v>
      </c>
      <c r="I130" s="210"/>
      <c r="J130" s="211">
        <f>ROUND(I130*H130,0)</f>
        <v>0</v>
      </c>
      <c r="K130" s="212"/>
      <c r="L130" s="40"/>
      <c r="M130" s="213" t="s">
        <v>1</v>
      </c>
      <c r="N130" s="214" t="s">
        <v>43</v>
      </c>
      <c r="O130" s="72"/>
      <c r="P130" s="215">
        <f>O130*H130</f>
        <v>0</v>
      </c>
      <c r="Q130" s="215">
        <v>0</v>
      </c>
      <c r="R130" s="215">
        <f>Q130*H130</f>
        <v>0</v>
      </c>
      <c r="S130" s="215">
        <v>0.26</v>
      </c>
      <c r="T130" s="216">
        <f>S130*H130</f>
        <v>7.41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17" t="s">
        <v>132</v>
      </c>
      <c r="AT130" s="217" t="s">
        <v>128</v>
      </c>
      <c r="AU130" s="217" t="s">
        <v>86</v>
      </c>
      <c r="AY130" s="18" t="s">
        <v>126</v>
      </c>
      <c r="BE130" s="218">
        <f>IF(N130="základní",J130,0)</f>
        <v>0</v>
      </c>
      <c r="BF130" s="218">
        <f>IF(N130="snížená",J130,0)</f>
        <v>0</v>
      </c>
      <c r="BG130" s="218">
        <f>IF(N130="zákl. přenesená",J130,0)</f>
        <v>0</v>
      </c>
      <c r="BH130" s="218">
        <f>IF(N130="sníž. přenesená",J130,0)</f>
        <v>0</v>
      </c>
      <c r="BI130" s="218">
        <f>IF(N130="nulová",J130,0)</f>
        <v>0</v>
      </c>
      <c r="BJ130" s="18" t="s">
        <v>8</v>
      </c>
      <c r="BK130" s="218">
        <f>ROUND(I130*H130,0)</f>
        <v>0</v>
      </c>
      <c r="BL130" s="18" t="s">
        <v>132</v>
      </c>
      <c r="BM130" s="217" t="s">
        <v>133</v>
      </c>
    </row>
    <row r="131" spans="1:65" s="13" customFormat="1" ht="11.25">
      <c r="B131" s="219"/>
      <c r="C131" s="220"/>
      <c r="D131" s="221" t="s">
        <v>134</v>
      </c>
      <c r="E131" s="222" t="s">
        <v>1</v>
      </c>
      <c r="F131" s="223" t="s">
        <v>135</v>
      </c>
      <c r="G131" s="220"/>
      <c r="H131" s="224">
        <v>28.5</v>
      </c>
      <c r="I131" s="225"/>
      <c r="J131" s="220"/>
      <c r="K131" s="220"/>
      <c r="L131" s="226"/>
      <c r="M131" s="227"/>
      <c r="N131" s="228"/>
      <c r="O131" s="228"/>
      <c r="P131" s="228"/>
      <c r="Q131" s="228"/>
      <c r="R131" s="228"/>
      <c r="S131" s="228"/>
      <c r="T131" s="229"/>
      <c r="AT131" s="230" t="s">
        <v>134</v>
      </c>
      <c r="AU131" s="230" t="s">
        <v>86</v>
      </c>
      <c r="AV131" s="13" t="s">
        <v>86</v>
      </c>
      <c r="AW131" s="13" t="s">
        <v>35</v>
      </c>
      <c r="AX131" s="13" t="s">
        <v>8</v>
      </c>
      <c r="AY131" s="230" t="s">
        <v>126</v>
      </c>
    </row>
    <row r="132" spans="1:65" s="2" customFormat="1" ht="48" customHeight="1">
      <c r="A132" s="35"/>
      <c r="B132" s="36"/>
      <c r="C132" s="205" t="s">
        <v>86</v>
      </c>
      <c r="D132" s="205" t="s">
        <v>128</v>
      </c>
      <c r="E132" s="206" t="s">
        <v>136</v>
      </c>
      <c r="F132" s="207" t="s">
        <v>137</v>
      </c>
      <c r="G132" s="208" t="s">
        <v>131</v>
      </c>
      <c r="H132" s="209">
        <v>28.5</v>
      </c>
      <c r="I132" s="210"/>
      <c r="J132" s="211">
        <f>ROUND(I132*H132,0)</f>
        <v>0</v>
      </c>
      <c r="K132" s="212"/>
      <c r="L132" s="40"/>
      <c r="M132" s="213" t="s">
        <v>1</v>
      </c>
      <c r="N132" s="214" t="s">
        <v>43</v>
      </c>
      <c r="O132" s="72"/>
      <c r="P132" s="215">
        <f>O132*H132</f>
        <v>0</v>
      </c>
      <c r="Q132" s="215">
        <v>0</v>
      </c>
      <c r="R132" s="215">
        <f>Q132*H132</f>
        <v>0</v>
      </c>
      <c r="S132" s="215">
        <v>0.18</v>
      </c>
      <c r="T132" s="216">
        <f>S132*H132</f>
        <v>5.13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17" t="s">
        <v>132</v>
      </c>
      <c r="AT132" s="217" t="s">
        <v>128</v>
      </c>
      <c r="AU132" s="217" t="s">
        <v>86</v>
      </c>
      <c r="AY132" s="18" t="s">
        <v>126</v>
      </c>
      <c r="BE132" s="218">
        <f>IF(N132="základní",J132,0)</f>
        <v>0</v>
      </c>
      <c r="BF132" s="218">
        <f>IF(N132="snížená",J132,0)</f>
        <v>0</v>
      </c>
      <c r="BG132" s="218">
        <f>IF(N132="zákl. přenesená",J132,0)</f>
        <v>0</v>
      </c>
      <c r="BH132" s="218">
        <f>IF(N132="sníž. přenesená",J132,0)</f>
        <v>0</v>
      </c>
      <c r="BI132" s="218">
        <f>IF(N132="nulová",J132,0)</f>
        <v>0</v>
      </c>
      <c r="BJ132" s="18" t="s">
        <v>8</v>
      </c>
      <c r="BK132" s="218">
        <f>ROUND(I132*H132,0)</f>
        <v>0</v>
      </c>
      <c r="BL132" s="18" t="s">
        <v>132</v>
      </c>
      <c r="BM132" s="217" t="s">
        <v>138</v>
      </c>
    </row>
    <row r="133" spans="1:65" s="13" customFormat="1" ht="11.25">
      <c r="B133" s="219"/>
      <c r="C133" s="220"/>
      <c r="D133" s="221" t="s">
        <v>134</v>
      </c>
      <c r="E133" s="222" t="s">
        <v>1</v>
      </c>
      <c r="F133" s="223" t="s">
        <v>135</v>
      </c>
      <c r="G133" s="220"/>
      <c r="H133" s="224">
        <v>28.5</v>
      </c>
      <c r="I133" s="225"/>
      <c r="J133" s="220"/>
      <c r="K133" s="220"/>
      <c r="L133" s="226"/>
      <c r="M133" s="227"/>
      <c r="N133" s="228"/>
      <c r="O133" s="228"/>
      <c r="P133" s="228"/>
      <c r="Q133" s="228"/>
      <c r="R133" s="228"/>
      <c r="S133" s="228"/>
      <c r="T133" s="229"/>
      <c r="AT133" s="230" t="s">
        <v>134</v>
      </c>
      <c r="AU133" s="230" t="s">
        <v>86</v>
      </c>
      <c r="AV133" s="13" t="s">
        <v>86</v>
      </c>
      <c r="AW133" s="13" t="s">
        <v>35</v>
      </c>
      <c r="AX133" s="13" t="s">
        <v>8</v>
      </c>
      <c r="AY133" s="230" t="s">
        <v>126</v>
      </c>
    </row>
    <row r="134" spans="1:65" s="2" customFormat="1" ht="60" customHeight="1">
      <c r="A134" s="35"/>
      <c r="B134" s="36"/>
      <c r="C134" s="205" t="s">
        <v>139</v>
      </c>
      <c r="D134" s="205" t="s">
        <v>128</v>
      </c>
      <c r="E134" s="206" t="s">
        <v>140</v>
      </c>
      <c r="F134" s="207" t="s">
        <v>141</v>
      </c>
      <c r="G134" s="208" t="s">
        <v>131</v>
      </c>
      <c r="H134" s="209">
        <v>120</v>
      </c>
      <c r="I134" s="210"/>
      <c r="J134" s="211">
        <f>ROUND(I134*H134,0)</f>
        <v>0</v>
      </c>
      <c r="K134" s="212"/>
      <c r="L134" s="40"/>
      <c r="M134" s="213" t="s">
        <v>1</v>
      </c>
      <c r="N134" s="214" t="s">
        <v>43</v>
      </c>
      <c r="O134" s="72"/>
      <c r="P134" s="215">
        <f>O134*H134</f>
        <v>0</v>
      </c>
      <c r="Q134" s="215">
        <v>0</v>
      </c>
      <c r="R134" s="215">
        <f>Q134*H134</f>
        <v>0</v>
      </c>
      <c r="S134" s="215">
        <v>0.18</v>
      </c>
      <c r="T134" s="216">
        <f>S134*H134</f>
        <v>21.599999999999998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17" t="s">
        <v>132</v>
      </c>
      <c r="AT134" s="217" t="s">
        <v>128</v>
      </c>
      <c r="AU134" s="217" t="s">
        <v>86</v>
      </c>
      <c r="AY134" s="18" t="s">
        <v>126</v>
      </c>
      <c r="BE134" s="218">
        <f>IF(N134="základní",J134,0)</f>
        <v>0</v>
      </c>
      <c r="BF134" s="218">
        <f>IF(N134="snížená",J134,0)</f>
        <v>0</v>
      </c>
      <c r="BG134" s="218">
        <f>IF(N134="zákl. přenesená",J134,0)</f>
        <v>0</v>
      </c>
      <c r="BH134" s="218">
        <f>IF(N134="sníž. přenesená",J134,0)</f>
        <v>0</v>
      </c>
      <c r="BI134" s="218">
        <f>IF(N134="nulová",J134,0)</f>
        <v>0</v>
      </c>
      <c r="BJ134" s="18" t="s">
        <v>8</v>
      </c>
      <c r="BK134" s="218">
        <f>ROUND(I134*H134,0)</f>
        <v>0</v>
      </c>
      <c r="BL134" s="18" t="s">
        <v>132</v>
      </c>
      <c r="BM134" s="217" t="s">
        <v>142</v>
      </c>
    </row>
    <row r="135" spans="1:65" s="13" customFormat="1" ht="11.25">
      <c r="B135" s="219"/>
      <c r="C135" s="220"/>
      <c r="D135" s="221" t="s">
        <v>134</v>
      </c>
      <c r="E135" s="222" t="s">
        <v>1</v>
      </c>
      <c r="F135" s="223" t="s">
        <v>143</v>
      </c>
      <c r="G135" s="220"/>
      <c r="H135" s="224">
        <v>120</v>
      </c>
      <c r="I135" s="225"/>
      <c r="J135" s="220"/>
      <c r="K135" s="220"/>
      <c r="L135" s="226"/>
      <c r="M135" s="227"/>
      <c r="N135" s="228"/>
      <c r="O135" s="228"/>
      <c r="P135" s="228"/>
      <c r="Q135" s="228"/>
      <c r="R135" s="228"/>
      <c r="S135" s="228"/>
      <c r="T135" s="229"/>
      <c r="AT135" s="230" t="s">
        <v>134</v>
      </c>
      <c r="AU135" s="230" t="s">
        <v>86</v>
      </c>
      <c r="AV135" s="13" t="s">
        <v>86</v>
      </c>
      <c r="AW135" s="13" t="s">
        <v>35</v>
      </c>
      <c r="AX135" s="13" t="s">
        <v>8</v>
      </c>
      <c r="AY135" s="230" t="s">
        <v>126</v>
      </c>
    </row>
    <row r="136" spans="1:65" s="2" customFormat="1" ht="60" customHeight="1">
      <c r="A136" s="35"/>
      <c r="B136" s="36"/>
      <c r="C136" s="205" t="s">
        <v>132</v>
      </c>
      <c r="D136" s="205" t="s">
        <v>128</v>
      </c>
      <c r="E136" s="206" t="s">
        <v>144</v>
      </c>
      <c r="F136" s="207" t="s">
        <v>145</v>
      </c>
      <c r="G136" s="208" t="s">
        <v>131</v>
      </c>
      <c r="H136" s="209">
        <v>30.3</v>
      </c>
      <c r="I136" s="210"/>
      <c r="J136" s="211">
        <f>ROUND(I136*H136,0)</f>
        <v>0</v>
      </c>
      <c r="K136" s="212"/>
      <c r="L136" s="40"/>
      <c r="M136" s="213" t="s">
        <v>1</v>
      </c>
      <c r="N136" s="214" t="s">
        <v>43</v>
      </c>
      <c r="O136" s="72"/>
      <c r="P136" s="215">
        <f>O136*H136</f>
        <v>0</v>
      </c>
      <c r="Q136" s="215">
        <v>0</v>
      </c>
      <c r="R136" s="215">
        <f>Q136*H136</f>
        <v>0</v>
      </c>
      <c r="S136" s="215">
        <v>0.3</v>
      </c>
      <c r="T136" s="216">
        <f>S136*H136</f>
        <v>9.09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17" t="s">
        <v>132</v>
      </c>
      <c r="AT136" s="217" t="s">
        <v>128</v>
      </c>
      <c r="AU136" s="217" t="s">
        <v>86</v>
      </c>
      <c r="AY136" s="18" t="s">
        <v>126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8" t="s">
        <v>8</v>
      </c>
      <c r="BK136" s="218">
        <f>ROUND(I136*H136,0)</f>
        <v>0</v>
      </c>
      <c r="BL136" s="18" t="s">
        <v>132</v>
      </c>
      <c r="BM136" s="217" t="s">
        <v>146</v>
      </c>
    </row>
    <row r="137" spans="1:65" s="13" customFormat="1" ht="11.25">
      <c r="B137" s="219"/>
      <c r="C137" s="220"/>
      <c r="D137" s="221" t="s">
        <v>134</v>
      </c>
      <c r="E137" s="222" t="s">
        <v>1</v>
      </c>
      <c r="F137" s="223" t="s">
        <v>147</v>
      </c>
      <c r="G137" s="220"/>
      <c r="H137" s="224">
        <v>30.3</v>
      </c>
      <c r="I137" s="225"/>
      <c r="J137" s="220"/>
      <c r="K137" s="220"/>
      <c r="L137" s="226"/>
      <c r="M137" s="227"/>
      <c r="N137" s="228"/>
      <c r="O137" s="228"/>
      <c r="P137" s="228"/>
      <c r="Q137" s="228"/>
      <c r="R137" s="228"/>
      <c r="S137" s="228"/>
      <c r="T137" s="229"/>
      <c r="AT137" s="230" t="s">
        <v>134</v>
      </c>
      <c r="AU137" s="230" t="s">
        <v>86</v>
      </c>
      <c r="AV137" s="13" t="s">
        <v>86</v>
      </c>
      <c r="AW137" s="13" t="s">
        <v>35</v>
      </c>
      <c r="AX137" s="13" t="s">
        <v>8</v>
      </c>
      <c r="AY137" s="230" t="s">
        <v>126</v>
      </c>
    </row>
    <row r="138" spans="1:65" s="2" customFormat="1" ht="60" customHeight="1">
      <c r="A138" s="35"/>
      <c r="B138" s="36"/>
      <c r="C138" s="205" t="s">
        <v>148</v>
      </c>
      <c r="D138" s="205" t="s">
        <v>128</v>
      </c>
      <c r="E138" s="206" t="s">
        <v>149</v>
      </c>
      <c r="F138" s="207" t="s">
        <v>150</v>
      </c>
      <c r="G138" s="208" t="s">
        <v>131</v>
      </c>
      <c r="H138" s="209">
        <v>18.09</v>
      </c>
      <c r="I138" s="210"/>
      <c r="J138" s="211">
        <f>ROUND(I138*H138,0)</f>
        <v>0</v>
      </c>
      <c r="K138" s="212"/>
      <c r="L138" s="40"/>
      <c r="M138" s="213" t="s">
        <v>1</v>
      </c>
      <c r="N138" s="214" t="s">
        <v>43</v>
      </c>
      <c r="O138" s="72"/>
      <c r="P138" s="215">
        <f>O138*H138</f>
        <v>0</v>
      </c>
      <c r="Q138" s="215">
        <v>0</v>
      </c>
      <c r="R138" s="215">
        <f>Q138*H138</f>
        <v>0</v>
      </c>
      <c r="S138" s="215">
        <v>0.5</v>
      </c>
      <c r="T138" s="216">
        <f>S138*H138</f>
        <v>9.0449999999999999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17" t="s">
        <v>132</v>
      </c>
      <c r="AT138" s="217" t="s">
        <v>128</v>
      </c>
      <c r="AU138" s="217" t="s">
        <v>86</v>
      </c>
      <c r="AY138" s="18" t="s">
        <v>126</v>
      </c>
      <c r="BE138" s="218">
        <f>IF(N138="základní",J138,0)</f>
        <v>0</v>
      </c>
      <c r="BF138" s="218">
        <f>IF(N138="snížená",J138,0)</f>
        <v>0</v>
      </c>
      <c r="BG138" s="218">
        <f>IF(N138="zákl. přenesená",J138,0)</f>
        <v>0</v>
      </c>
      <c r="BH138" s="218">
        <f>IF(N138="sníž. přenesená",J138,0)</f>
        <v>0</v>
      </c>
      <c r="BI138" s="218">
        <f>IF(N138="nulová",J138,0)</f>
        <v>0</v>
      </c>
      <c r="BJ138" s="18" t="s">
        <v>8</v>
      </c>
      <c r="BK138" s="218">
        <f>ROUND(I138*H138,0)</f>
        <v>0</v>
      </c>
      <c r="BL138" s="18" t="s">
        <v>132</v>
      </c>
      <c r="BM138" s="217" t="s">
        <v>151</v>
      </c>
    </row>
    <row r="139" spans="1:65" s="14" customFormat="1" ht="22.5">
      <c r="B139" s="231"/>
      <c r="C139" s="232"/>
      <c r="D139" s="221" t="s">
        <v>134</v>
      </c>
      <c r="E139" s="233" t="s">
        <v>1</v>
      </c>
      <c r="F139" s="234" t="s">
        <v>152</v>
      </c>
      <c r="G139" s="232"/>
      <c r="H139" s="233" t="s">
        <v>1</v>
      </c>
      <c r="I139" s="235"/>
      <c r="J139" s="232"/>
      <c r="K139" s="232"/>
      <c r="L139" s="236"/>
      <c r="M139" s="237"/>
      <c r="N139" s="238"/>
      <c r="O139" s="238"/>
      <c r="P139" s="238"/>
      <c r="Q139" s="238"/>
      <c r="R139" s="238"/>
      <c r="S139" s="238"/>
      <c r="T139" s="239"/>
      <c r="AT139" s="240" t="s">
        <v>134</v>
      </c>
      <c r="AU139" s="240" t="s">
        <v>86</v>
      </c>
      <c r="AV139" s="14" t="s">
        <v>8</v>
      </c>
      <c r="AW139" s="14" t="s">
        <v>35</v>
      </c>
      <c r="AX139" s="14" t="s">
        <v>78</v>
      </c>
      <c r="AY139" s="240" t="s">
        <v>126</v>
      </c>
    </row>
    <row r="140" spans="1:65" s="13" customFormat="1" ht="22.5">
      <c r="B140" s="219"/>
      <c r="C140" s="220"/>
      <c r="D140" s="221" t="s">
        <v>134</v>
      </c>
      <c r="E140" s="222" t="s">
        <v>1</v>
      </c>
      <c r="F140" s="223" t="s">
        <v>153</v>
      </c>
      <c r="G140" s="220"/>
      <c r="H140" s="224">
        <v>18.09</v>
      </c>
      <c r="I140" s="225"/>
      <c r="J140" s="220"/>
      <c r="K140" s="220"/>
      <c r="L140" s="226"/>
      <c r="M140" s="227"/>
      <c r="N140" s="228"/>
      <c r="O140" s="228"/>
      <c r="P140" s="228"/>
      <c r="Q140" s="228"/>
      <c r="R140" s="228"/>
      <c r="S140" s="228"/>
      <c r="T140" s="229"/>
      <c r="AT140" s="230" t="s">
        <v>134</v>
      </c>
      <c r="AU140" s="230" t="s">
        <v>86</v>
      </c>
      <c r="AV140" s="13" t="s">
        <v>86</v>
      </c>
      <c r="AW140" s="13" t="s">
        <v>35</v>
      </c>
      <c r="AX140" s="13" t="s">
        <v>8</v>
      </c>
      <c r="AY140" s="230" t="s">
        <v>126</v>
      </c>
    </row>
    <row r="141" spans="1:65" s="2" customFormat="1" ht="60" customHeight="1">
      <c r="A141" s="35"/>
      <c r="B141" s="36"/>
      <c r="C141" s="205" t="s">
        <v>154</v>
      </c>
      <c r="D141" s="205" t="s">
        <v>128</v>
      </c>
      <c r="E141" s="206" t="s">
        <v>155</v>
      </c>
      <c r="F141" s="207" t="s">
        <v>156</v>
      </c>
      <c r="G141" s="208" t="s">
        <v>131</v>
      </c>
      <c r="H141" s="209">
        <v>41.01</v>
      </c>
      <c r="I141" s="210"/>
      <c r="J141" s="211">
        <f>ROUND(I141*H141,0)</f>
        <v>0</v>
      </c>
      <c r="K141" s="212"/>
      <c r="L141" s="40"/>
      <c r="M141" s="213" t="s">
        <v>1</v>
      </c>
      <c r="N141" s="214" t="s">
        <v>43</v>
      </c>
      <c r="O141" s="72"/>
      <c r="P141" s="215">
        <f>O141*H141</f>
        <v>0</v>
      </c>
      <c r="Q141" s="215">
        <v>0</v>
      </c>
      <c r="R141" s="215">
        <f>Q141*H141</f>
        <v>0</v>
      </c>
      <c r="S141" s="215">
        <v>0.44</v>
      </c>
      <c r="T141" s="216">
        <f>S141*H141</f>
        <v>18.0444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17" t="s">
        <v>132</v>
      </c>
      <c r="AT141" s="217" t="s">
        <v>128</v>
      </c>
      <c r="AU141" s="217" t="s">
        <v>86</v>
      </c>
      <c r="AY141" s="18" t="s">
        <v>126</v>
      </c>
      <c r="BE141" s="218">
        <f>IF(N141="základní",J141,0)</f>
        <v>0</v>
      </c>
      <c r="BF141" s="218">
        <f>IF(N141="snížená",J141,0)</f>
        <v>0</v>
      </c>
      <c r="BG141" s="218">
        <f>IF(N141="zákl. přenesená",J141,0)</f>
        <v>0</v>
      </c>
      <c r="BH141" s="218">
        <f>IF(N141="sníž. přenesená",J141,0)</f>
        <v>0</v>
      </c>
      <c r="BI141" s="218">
        <f>IF(N141="nulová",J141,0)</f>
        <v>0</v>
      </c>
      <c r="BJ141" s="18" t="s">
        <v>8</v>
      </c>
      <c r="BK141" s="218">
        <f>ROUND(I141*H141,0)</f>
        <v>0</v>
      </c>
      <c r="BL141" s="18" t="s">
        <v>132</v>
      </c>
      <c r="BM141" s="217" t="s">
        <v>157</v>
      </c>
    </row>
    <row r="142" spans="1:65" s="14" customFormat="1" ht="22.5">
      <c r="B142" s="231"/>
      <c r="C142" s="232"/>
      <c r="D142" s="221" t="s">
        <v>134</v>
      </c>
      <c r="E142" s="233" t="s">
        <v>1</v>
      </c>
      <c r="F142" s="234" t="s">
        <v>158</v>
      </c>
      <c r="G142" s="232"/>
      <c r="H142" s="233" t="s">
        <v>1</v>
      </c>
      <c r="I142" s="235"/>
      <c r="J142" s="232"/>
      <c r="K142" s="232"/>
      <c r="L142" s="236"/>
      <c r="M142" s="237"/>
      <c r="N142" s="238"/>
      <c r="O142" s="238"/>
      <c r="P142" s="238"/>
      <c r="Q142" s="238"/>
      <c r="R142" s="238"/>
      <c r="S142" s="238"/>
      <c r="T142" s="239"/>
      <c r="AT142" s="240" t="s">
        <v>134</v>
      </c>
      <c r="AU142" s="240" t="s">
        <v>86</v>
      </c>
      <c r="AV142" s="14" t="s">
        <v>8</v>
      </c>
      <c r="AW142" s="14" t="s">
        <v>35</v>
      </c>
      <c r="AX142" s="14" t="s">
        <v>78</v>
      </c>
      <c r="AY142" s="240" t="s">
        <v>126</v>
      </c>
    </row>
    <row r="143" spans="1:65" s="13" customFormat="1" ht="11.25">
      <c r="B143" s="219"/>
      <c r="C143" s="220"/>
      <c r="D143" s="221" t="s">
        <v>134</v>
      </c>
      <c r="E143" s="222" t="s">
        <v>1</v>
      </c>
      <c r="F143" s="223" t="s">
        <v>159</v>
      </c>
      <c r="G143" s="220"/>
      <c r="H143" s="224">
        <v>7.5</v>
      </c>
      <c r="I143" s="225"/>
      <c r="J143" s="220"/>
      <c r="K143" s="220"/>
      <c r="L143" s="226"/>
      <c r="M143" s="227"/>
      <c r="N143" s="228"/>
      <c r="O143" s="228"/>
      <c r="P143" s="228"/>
      <c r="Q143" s="228"/>
      <c r="R143" s="228"/>
      <c r="S143" s="228"/>
      <c r="T143" s="229"/>
      <c r="AT143" s="230" t="s">
        <v>134</v>
      </c>
      <c r="AU143" s="230" t="s">
        <v>86</v>
      </c>
      <c r="AV143" s="13" t="s">
        <v>86</v>
      </c>
      <c r="AW143" s="13" t="s">
        <v>35</v>
      </c>
      <c r="AX143" s="13" t="s">
        <v>78</v>
      </c>
      <c r="AY143" s="230" t="s">
        <v>126</v>
      </c>
    </row>
    <row r="144" spans="1:65" s="13" customFormat="1" ht="22.5">
      <c r="B144" s="219"/>
      <c r="C144" s="220"/>
      <c r="D144" s="221" t="s">
        <v>134</v>
      </c>
      <c r="E144" s="222" t="s">
        <v>1</v>
      </c>
      <c r="F144" s="223" t="s">
        <v>160</v>
      </c>
      <c r="G144" s="220"/>
      <c r="H144" s="224">
        <v>20.46</v>
      </c>
      <c r="I144" s="225"/>
      <c r="J144" s="220"/>
      <c r="K144" s="220"/>
      <c r="L144" s="226"/>
      <c r="M144" s="227"/>
      <c r="N144" s="228"/>
      <c r="O144" s="228"/>
      <c r="P144" s="228"/>
      <c r="Q144" s="228"/>
      <c r="R144" s="228"/>
      <c r="S144" s="228"/>
      <c r="T144" s="229"/>
      <c r="AT144" s="230" t="s">
        <v>134</v>
      </c>
      <c r="AU144" s="230" t="s">
        <v>86</v>
      </c>
      <c r="AV144" s="13" t="s">
        <v>86</v>
      </c>
      <c r="AW144" s="13" t="s">
        <v>35</v>
      </c>
      <c r="AX144" s="13" t="s">
        <v>78</v>
      </c>
      <c r="AY144" s="230" t="s">
        <v>126</v>
      </c>
    </row>
    <row r="145" spans="1:65" s="13" customFormat="1" ht="22.5">
      <c r="B145" s="219"/>
      <c r="C145" s="220"/>
      <c r="D145" s="221" t="s">
        <v>134</v>
      </c>
      <c r="E145" s="222" t="s">
        <v>1</v>
      </c>
      <c r="F145" s="223" t="s">
        <v>161</v>
      </c>
      <c r="G145" s="220"/>
      <c r="H145" s="224">
        <v>13.05</v>
      </c>
      <c r="I145" s="225"/>
      <c r="J145" s="220"/>
      <c r="K145" s="220"/>
      <c r="L145" s="226"/>
      <c r="M145" s="227"/>
      <c r="N145" s="228"/>
      <c r="O145" s="228"/>
      <c r="P145" s="228"/>
      <c r="Q145" s="228"/>
      <c r="R145" s="228"/>
      <c r="S145" s="228"/>
      <c r="T145" s="229"/>
      <c r="AT145" s="230" t="s">
        <v>134</v>
      </c>
      <c r="AU145" s="230" t="s">
        <v>86</v>
      </c>
      <c r="AV145" s="13" t="s">
        <v>86</v>
      </c>
      <c r="AW145" s="13" t="s">
        <v>35</v>
      </c>
      <c r="AX145" s="13" t="s">
        <v>78</v>
      </c>
      <c r="AY145" s="230" t="s">
        <v>126</v>
      </c>
    </row>
    <row r="146" spans="1:65" s="15" customFormat="1" ht="11.25">
      <c r="B146" s="241"/>
      <c r="C146" s="242"/>
      <c r="D146" s="221" t="s">
        <v>134</v>
      </c>
      <c r="E146" s="243" t="s">
        <v>1</v>
      </c>
      <c r="F146" s="244" t="s">
        <v>162</v>
      </c>
      <c r="G146" s="242"/>
      <c r="H146" s="245">
        <v>41.010000000000005</v>
      </c>
      <c r="I146" s="246"/>
      <c r="J146" s="242"/>
      <c r="K146" s="242"/>
      <c r="L146" s="247"/>
      <c r="M146" s="248"/>
      <c r="N146" s="249"/>
      <c r="O146" s="249"/>
      <c r="P146" s="249"/>
      <c r="Q146" s="249"/>
      <c r="R146" s="249"/>
      <c r="S146" s="249"/>
      <c r="T146" s="250"/>
      <c r="AT146" s="251" t="s">
        <v>134</v>
      </c>
      <c r="AU146" s="251" t="s">
        <v>86</v>
      </c>
      <c r="AV146" s="15" t="s">
        <v>132</v>
      </c>
      <c r="AW146" s="15" t="s">
        <v>35</v>
      </c>
      <c r="AX146" s="15" t="s">
        <v>8</v>
      </c>
      <c r="AY146" s="251" t="s">
        <v>126</v>
      </c>
    </row>
    <row r="147" spans="1:65" s="2" customFormat="1" ht="48" customHeight="1">
      <c r="A147" s="35"/>
      <c r="B147" s="36"/>
      <c r="C147" s="205" t="s">
        <v>163</v>
      </c>
      <c r="D147" s="205" t="s">
        <v>128</v>
      </c>
      <c r="E147" s="206" t="s">
        <v>164</v>
      </c>
      <c r="F147" s="207" t="s">
        <v>165</v>
      </c>
      <c r="G147" s="208" t="s">
        <v>131</v>
      </c>
      <c r="H147" s="209">
        <v>68.349999999999994</v>
      </c>
      <c r="I147" s="210"/>
      <c r="J147" s="211">
        <f>ROUND(I147*H147,0)</f>
        <v>0</v>
      </c>
      <c r="K147" s="212"/>
      <c r="L147" s="40"/>
      <c r="M147" s="213" t="s">
        <v>1</v>
      </c>
      <c r="N147" s="214" t="s">
        <v>43</v>
      </c>
      <c r="O147" s="72"/>
      <c r="P147" s="215">
        <f>O147*H147</f>
        <v>0</v>
      </c>
      <c r="Q147" s="215">
        <v>4.0000000000000003E-5</v>
      </c>
      <c r="R147" s="215">
        <f>Q147*H147</f>
        <v>2.7339999999999999E-3</v>
      </c>
      <c r="S147" s="215">
        <v>0.128</v>
      </c>
      <c r="T147" s="216">
        <f>S147*H147</f>
        <v>8.7487999999999992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17" t="s">
        <v>132</v>
      </c>
      <c r="AT147" s="217" t="s">
        <v>128</v>
      </c>
      <c r="AU147" s="217" t="s">
        <v>86</v>
      </c>
      <c r="AY147" s="18" t="s">
        <v>126</v>
      </c>
      <c r="BE147" s="218">
        <f>IF(N147="základní",J147,0)</f>
        <v>0</v>
      </c>
      <c r="BF147" s="218">
        <f>IF(N147="snížená",J147,0)</f>
        <v>0</v>
      </c>
      <c r="BG147" s="218">
        <f>IF(N147="zákl. přenesená",J147,0)</f>
        <v>0</v>
      </c>
      <c r="BH147" s="218">
        <f>IF(N147="sníž. přenesená",J147,0)</f>
        <v>0</v>
      </c>
      <c r="BI147" s="218">
        <f>IF(N147="nulová",J147,0)</f>
        <v>0</v>
      </c>
      <c r="BJ147" s="18" t="s">
        <v>8</v>
      </c>
      <c r="BK147" s="218">
        <f>ROUND(I147*H147,0)</f>
        <v>0</v>
      </c>
      <c r="BL147" s="18" t="s">
        <v>132</v>
      </c>
      <c r="BM147" s="217" t="s">
        <v>166</v>
      </c>
    </row>
    <row r="148" spans="1:65" s="14" customFormat="1" ht="22.5">
      <c r="B148" s="231"/>
      <c r="C148" s="232"/>
      <c r="D148" s="221" t="s">
        <v>134</v>
      </c>
      <c r="E148" s="233" t="s">
        <v>1</v>
      </c>
      <c r="F148" s="234" t="s">
        <v>167</v>
      </c>
      <c r="G148" s="232"/>
      <c r="H148" s="233" t="s">
        <v>1</v>
      </c>
      <c r="I148" s="235"/>
      <c r="J148" s="232"/>
      <c r="K148" s="232"/>
      <c r="L148" s="236"/>
      <c r="M148" s="237"/>
      <c r="N148" s="238"/>
      <c r="O148" s="238"/>
      <c r="P148" s="238"/>
      <c r="Q148" s="238"/>
      <c r="R148" s="238"/>
      <c r="S148" s="238"/>
      <c r="T148" s="239"/>
      <c r="AT148" s="240" t="s">
        <v>134</v>
      </c>
      <c r="AU148" s="240" t="s">
        <v>86</v>
      </c>
      <c r="AV148" s="14" t="s">
        <v>8</v>
      </c>
      <c r="AW148" s="14" t="s">
        <v>35</v>
      </c>
      <c r="AX148" s="14" t="s">
        <v>78</v>
      </c>
      <c r="AY148" s="240" t="s">
        <v>126</v>
      </c>
    </row>
    <row r="149" spans="1:65" s="13" customFormat="1" ht="11.25">
      <c r="B149" s="219"/>
      <c r="C149" s="220"/>
      <c r="D149" s="221" t="s">
        <v>134</v>
      </c>
      <c r="E149" s="222" t="s">
        <v>1</v>
      </c>
      <c r="F149" s="223" t="s">
        <v>168</v>
      </c>
      <c r="G149" s="220"/>
      <c r="H149" s="224">
        <v>12.5</v>
      </c>
      <c r="I149" s="225"/>
      <c r="J149" s="220"/>
      <c r="K149" s="220"/>
      <c r="L149" s="226"/>
      <c r="M149" s="227"/>
      <c r="N149" s="228"/>
      <c r="O149" s="228"/>
      <c r="P149" s="228"/>
      <c r="Q149" s="228"/>
      <c r="R149" s="228"/>
      <c r="S149" s="228"/>
      <c r="T149" s="229"/>
      <c r="AT149" s="230" t="s">
        <v>134</v>
      </c>
      <c r="AU149" s="230" t="s">
        <v>86</v>
      </c>
      <c r="AV149" s="13" t="s">
        <v>86</v>
      </c>
      <c r="AW149" s="13" t="s">
        <v>35</v>
      </c>
      <c r="AX149" s="13" t="s">
        <v>78</v>
      </c>
      <c r="AY149" s="230" t="s">
        <v>126</v>
      </c>
    </row>
    <row r="150" spans="1:65" s="13" customFormat="1" ht="22.5">
      <c r="B150" s="219"/>
      <c r="C150" s="220"/>
      <c r="D150" s="221" t="s">
        <v>134</v>
      </c>
      <c r="E150" s="222" t="s">
        <v>1</v>
      </c>
      <c r="F150" s="223" t="s">
        <v>169</v>
      </c>
      <c r="G150" s="220"/>
      <c r="H150" s="224">
        <v>34.1</v>
      </c>
      <c r="I150" s="225"/>
      <c r="J150" s="220"/>
      <c r="K150" s="220"/>
      <c r="L150" s="226"/>
      <c r="M150" s="227"/>
      <c r="N150" s="228"/>
      <c r="O150" s="228"/>
      <c r="P150" s="228"/>
      <c r="Q150" s="228"/>
      <c r="R150" s="228"/>
      <c r="S150" s="228"/>
      <c r="T150" s="229"/>
      <c r="AT150" s="230" t="s">
        <v>134</v>
      </c>
      <c r="AU150" s="230" t="s">
        <v>86</v>
      </c>
      <c r="AV150" s="13" t="s">
        <v>86</v>
      </c>
      <c r="AW150" s="13" t="s">
        <v>35</v>
      </c>
      <c r="AX150" s="13" t="s">
        <v>78</v>
      </c>
      <c r="AY150" s="230" t="s">
        <v>126</v>
      </c>
    </row>
    <row r="151" spans="1:65" s="13" customFormat="1" ht="22.5">
      <c r="B151" s="219"/>
      <c r="C151" s="220"/>
      <c r="D151" s="221" t="s">
        <v>134</v>
      </c>
      <c r="E151" s="222" t="s">
        <v>1</v>
      </c>
      <c r="F151" s="223" t="s">
        <v>170</v>
      </c>
      <c r="G151" s="220"/>
      <c r="H151" s="224">
        <v>21.75</v>
      </c>
      <c r="I151" s="225"/>
      <c r="J151" s="220"/>
      <c r="K151" s="220"/>
      <c r="L151" s="226"/>
      <c r="M151" s="227"/>
      <c r="N151" s="228"/>
      <c r="O151" s="228"/>
      <c r="P151" s="228"/>
      <c r="Q151" s="228"/>
      <c r="R151" s="228"/>
      <c r="S151" s="228"/>
      <c r="T151" s="229"/>
      <c r="AT151" s="230" t="s">
        <v>134</v>
      </c>
      <c r="AU151" s="230" t="s">
        <v>86</v>
      </c>
      <c r="AV151" s="13" t="s">
        <v>86</v>
      </c>
      <c r="AW151" s="13" t="s">
        <v>35</v>
      </c>
      <c r="AX151" s="13" t="s">
        <v>78</v>
      </c>
      <c r="AY151" s="230" t="s">
        <v>126</v>
      </c>
    </row>
    <row r="152" spans="1:65" s="15" customFormat="1" ht="11.25">
      <c r="B152" s="241"/>
      <c r="C152" s="242"/>
      <c r="D152" s="221" t="s">
        <v>134</v>
      </c>
      <c r="E152" s="243" t="s">
        <v>1</v>
      </c>
      <c r="F152" s="244" t="s">
        <v>162</v>
      </c>
      <c r="G152" s="242"/>
      <c r="H152" s="245">
        <v>68.349999999999994</v>
      </c>
      <c r="I152" s="246"/>
      <c r="J152" s="242"/>
      <c r="K152" s="242"/>
      <c r="L152" s="247"/>
      <c r="M152" s="248"/>
      <c r="N152" s="249"/>
      <c r="O152" s="249"/>
      <c r="P152" s="249"/>
      <c r="Q152" s="249"/>
      <c r="R152" s="249"/>
      <c r="S152" s="249"/>
      <c r="T152" s="250"/>
      <c r="AT152" s="251" t="s">
        <v>134</v>
      </c>
      <c r="AU152" s="251" t="s">
        <v>86</v>
      </c>
      <c r="AV152" s="15" t="s">
        <v>132</v>
      </c>
      <c r="AW152" s="15" t="s">
        <v>35</v>
      </c>
      <c r="AX152" s="15" t="s">
        <v>8</v>
      </c>
      <c r="AY152" s="251" t="s">
        <v>126</v>
      </c>
    </row>
    <row r="153" spans="1:65" s="2" customFormat="1" ht="48" customHeight="1">
      <c r="A153" s="35"/>
      <c r="B153" s="36"/>
      <c r="C153" s="205" t="s">
        <v>171</v>
      </c>
      <c r="D153" s="205" t="s">
        <v>128</v>
      </c>
      <c r="E153" s="206" t="s">
        <v>172</v>
      </c>
      <c r="F153" s="207" t="s">
        <v>173</v>
      </c>
      <c r="G153" s="208" t="s">
        <v>131</v>
      </c>
      <c r="H153" s="209">
        <v>284.60000000000002</v>
      </c>
      <c r="I153" s="210"/>
      <c r="J153" s="211">
        <f>ROUND(I153*H153,0)</f>
        <v>0</v>
      </c>
      <c r="K153" s="212"/>
      <c r="L153" s="40"/>
      <c r="M153" s="213" t="s">
        <v>1</v>
      </c>
      <c r="N153" s="214" t="s">
        <v>43</v>
      </c>
      <c r="O153" s="72"/>
      <c r="P153" s="215">
        <f>O153*H153</f>
        <v>0</v>
      </c>
      <c r="Q153" s="215">
        <v>8.0000000000000007E-5</v>
      </c>
      <c r="R153" s="215">
        <f>Q153*H153</f>
        <v>2.2768000000000004E-2</v>
      </c>
      <c r="S153" s="215">
        <v>0.25600000000000001</v>
      </c>
      <c r="T153" s="216">
        <f>S153*H153</f>
        <v>72.857600000000005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17" t="s">
        <v>132</v>
      </c>
      <c r="AT153" s="217" t="s">
        <v>128</v>
      </c>
      <c r="AU153" s="217" t="s">
        <v>86</v>
      </c>
      <c r="AY153" s="18" t="s">
        <v>126</v>
      </c>
      <c r="BE153" s="218">
        <f>IF(N153="základní",J153,0)</f>
        <v>0</v>
      </c>
      <c r="BF153" s="218">
        <f>IF(N153="snížená",J153,0)</f>
        <v>0</v>
      </c>
      <c r="BG153" s="218">
        <f>IF(N153="zákl. přenesená",J153,0)</f>
        <v>0</v>
      </c>
      <c r="BH153" s="218">
        <f>IF(N153="sníž. přenesená",J153,0)</f>
        <v>0</v>
      </c>
      <c r="BI153" s="218">
        <f>IF(N153="nulová",J153,0)</f>
        <v>0</v>
      </c>
      <c r="BJ153" s="18" t="s">
        <v>8</v>
      </c>
      <c r="BK153" s="218">
        <f>ROUND(I153*H153,0)</f>
        <v>0</v>
      </c>
      <c r="BL153" s="18" t="s">
        <v>132</v>
      </c>
      <c r="BM153" s="217" t="s">
        <v>174</v>
      </c>
    </row>
    <row r="154" spans="1:65" s="14" customFormat="1" ht="22.5">
      <c r="B154" s="231"/>
      <c r="C154" s="232"/>
      <c r="D154" s="221" t="s">
        <v>134</v>
      </c>
      <c r="E154" s="233" t="s">
        <v>1</v>
      </c>
      <c r="F154" s="234" t="s">
        <v>158</v>
      </c>
      <c r="G154" s="232"/>
      <c r="H154" s="233" t="s">
        <v>1</v>
      </c>
      <c r="I154" s="235"/>
      <c r="J154" s="232"/>
      <c r="K154" s="232"/>
      <c r="L154" s="236"/>
      <c r="M154" s="237"/>
      <c r="N154" s="238"/>
      <c r="O154" s="238"/>
      <c r="P154" s="238"/>
      <c r="Q154" s="238"/>
      <c r="R154" s="238"/>
      <c r="S154" s="238"/>
      <c r="T154" s="239"/>
      <c r="AT154" s="240" t="s">
        <v>134</v>
      </c>
      <c r="AU154" s="240" t="s">
        <v>86</v>
      </c>
      <c r="AV154" s="14" t="s">
        <v>8</v>
      </c>
      <c r="AW154" s="14" t="s">
        <v>35</v>
      </c>
      <c r="AX154" s="14" t="s">
        <v>78</v>
      </c>
      <c r="AY154" s="240" t="s">
        <v>126</v>
      </c>
    </row>
    <row r="155" spans="1:65" s="13" customFormat="1" ht="11.25">
      <c r="B155" s="219"/>
      <c r="C155" s="220"/>
      <c r="D155" s="221" t="s">
        <v>134</v>
      </c>
      <c r="E155" s="222" t="s">
        <v>1</v>
      </c>
      <c r="F155" s="223" t="s">
        <v>175</v>
      </c>
      <c r="G155" s="220"/>
      <c r="H155" s="224">
        <v>3.6</v>
      </c>
      <c r="I155" s="225"/>
      <c r="J155" s="220"/>
      <c r="K155" s="220"/>
      <c r="L155" s="226"/>
      <c r="M155" s="227"/>
      <c r="N155" s="228"/>
      <c r="O155" s="228"/>
      <c r="P155" s="228"/>
      <c r="Q155" s="228"/>
      <c r="R155" s="228"/>
      <c r="S155" s="228"/>
      <c r="T155" s="229"/>
      <c r="AT155" s="230" t="s">
        <v>134</v>
      </c>
      <c r="AU155" s="230" t="s">
        <v>86</v>
      </c>
      <c r="AV155" s="13" t="s">
        <v>86</v>
      </c>
      <c r="AW155" s="13" t="s">
        <v>35</v>
      </c>
      <c r="AX155" s="13" t="s">
        <v>78</v>
      </c>
      <c r="AY155" s="230" t="s">
        <v>126</v>
      </c>
    </row>
    <row r="156" spans="1:65" s="13" customFormat="1" ht="11.25">
      <c r="B156" s="219"/>
      <c r="C156" s="220"/>
      <c r="D156" s="221" t="s">
        <v>134</v>
      </c>
      <c r="E156" s="222" t="s">
        <v>1</v>
      </c>
      <c r="F156" s="223" t="s">
        <v>176</v>
      </c>
      <c r="G156" s="220"/>
      <c r="H156" s="224">
        <v>153</v>
      </c>
      <c r="I156" s="225"/>
      <c r="J156" s="220"/>
      <c r="K156" s="220"/>
      <c r="L156" s="226"/>
      <c r="M156" s="227"/>
      <c r="N156" s="228"/>
      <c r="O156" s="228"/>
      <c r="P156" s="228"/>
      <c r="Q156" s="228"/>
      <c r="R156" s="228"/>
      <c r="S156" s="228"/>
      <c r="T156" s="229"/>
      <c r="AT156" s="230" t="s">
        <v>134</v>
      </c>
      <c r="AU156" s="230" t="s">
        <v>86</v>
      </c>
      <c r="AV156" s="13" t="s">
        <v>86</v>
      </c>
      <c r="AW156" s="13" t="s">
        <v>35</v>
      </c>
      <c r="AX156" s="13" t="s">
        <v>78</v>
      </c>
      <c r="AY156" s="230" t="s">
        <v>126</v>
      </c>
    </row>
    <row r="157" spans="1:65" s="13" customFormat="1" ht="11.25">
      <c r="B157" s="219"/>
      <c r="C157" s="220"/>
      <c r="D157" s="221" t="s">
        <v>134</v>
      </c>
      <c r="E157" s="222" t="s">
        <v>1</v>
      </c>
      <c r="F157" s="223" t="s">
        <v>177</v>
      </c>
      <c r="G157" s="220"/>
      <c r="H157" s="224">
        <v>128</v>
      </c>
      <c r="I157" s="225"/>
      <c r="J157" s="220"/>
      <c r="K157" s="220"/>
      <c r="L157" s="226"/>
      <c r="M157" s="227"/>
      <c r="N157" s="228"/>
      <c r="O157" s="228"/>
      <c r="P157" s="228"/>
      <c r="Q157" s="228"/>
      <c r="R157" s="228"/>
      <c r="S157" s="228"/>
      <c r="T157" s="229"/>
      <c r="AT157" s="230" t="s">
        <v>134</v>
      </c>
      <c r="AU157" s="230" t="s">
        <v>86</v>
      </c>
      <c r="AV157" s="13" t="s">
        <v>86</v>
      </c>
      <c r="AW157" s="13" t="s">
        <v>35</v>
      </c>
      <c r="AX157" s="13" t="s">
        <v>78</v>
      </c>
      <c r="AY157" s="230" t="s">
        <v>126</v>
      </c>
    </row>
    <row r="158" spans="1:65" s="15" customFormat="1" ht="11.25">
      <c r="B158" s="241"/>
      <c r="C158" s="242"/>
      <c r="D158" s="221" t="s">
        <v>134</v>
      </c>
      <c r="E158" s="243" t="s">
        <v>1</v>
      </c>
      <c r="F158" s="244" t="s">
        <v>162</v>
      </c>
      <c r="G158" s="242"/>
      <c r="H158" s="245">
        <v>284.60000000000002</v>
      </c>
      <c r="I158" s="246"/>
      <c r="J158" s="242"/>
      <c r="K158" s="242"/>
      <c r="L158" s="247"/>
      <c r="M158" s="248"/>
      <c r="N158" s="249"/>
      <c r="O158" s="249"/>
      <c r="P158" s="249"/>
      <c r="Q158" s="249"/>
      <c r="R158" s="249"/>
      <c r="S158" s="249"/>
      <c r="T158" s="250"/>
      <c r="AT158" s="251" t="s">
        <v>134</v>
      </c>
      <c r="AU158" s="251" t="s">
        <v>86</v>
      </c>
      <c r="AV158" s="15" t="s">
        <v>132</v>
      </c>
      <c r="AW158" s="15" t="s">
        <v>35</v>
      </c>
      <c r="AX158" s="15" t="s">
        <v>8</v>
      </c>
      <c r="AY158" s="251" t="s">
        <v>126</v>
      </c>
    </row>
    <row r="159" spans="1:65" s="2" customFormat="1" ht="48" customHeight="1">
      <c r="A159" s="35"/>
      <c r="B159" s="36"/>
      <c r="C159" s="205" t="s">
        <v>178</v>
      </c>
      <c r="D159" s="205" t="s">
        <v>128</v>
      </c>
      <c r="E159" s="206" t="s">
        <v>179</v>
      </c>
      <c r="F159" s="207" t="s">
        <v>180</v>
      </c>
      <c r="G159" s="208" t="s">
        <v>181</v>
      </c>
      <c r="H159" s="209">
        <v>25.8</v>
      </c>
      <c r="I159" s="210"/>
      <c r="J159" s="211">
        <f>ROUND(I159*H159,0)</f>
        <v>0</v>
      </c>
      <c r="K159" s="212"/>
      <c r="L159" s="40"/>
      <c r="M159" s="213" t="s">
        <v>1</v>
      </c>
      <c r="N159" s="214" t="s">
        <v>43</v>
      </c>
      <c r="O159" s="72"/>
      <c r="P159" s="215">
        <f>O159*H159</f>
        <v>0</v>
      </c>
      <c r="Q159" s="215">
        <v>0</v>
      </c>
      <c r="R159" s="215">
        <f>Q159*H159</f>
        <v>0</v>
      </c>
      <c r="S159" s="215">
        <v>0.20499999999999999</v>
      </c>
      <c r="T159" s="216">
        <f>S159*H159</f>
        <v>5.2889999999999997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17" t="s">
        <v>132</v>
      </c>
      <c r="AT159" s="217" t="s">
        <v>128</v>
      </c>
      <c r="AU159" s="217" t="s">
        <v>86</v>
      </c>
      <c r="AY159" s="18" t="s">
        <v>126</v>
      </c>
      <c r="BE159" s="218">
        <f>IF(N159="základní",J159,0)</f>
        <v>0</v>
      </c>
      <c r="BF159" s="218">
        <f>IF(N159="snížená",J159,0)</f>
        <v>0</v>
      </c>
      <c r="BG159" s="218">
        <f>IF(N159="zákl. přenesená",J159,0)</f>
        <v>0</v>
      </c>
      <c r="BH159" s="218">
        <f>IF(N159="sníž. přenesená",J159,0)</f>
        <v>0</v>
      </c>
      <c r="BI159" s="218">
        <f>IF(N159="nulová",J159,0)</f>
        <v>0</v>
      </c>
      <c r="BJ159" s="18" t="s">
        <v>8</v>
      </c>
      <c r="BK159" s="218">
        <f>ROUND(I159*H159,0)</f>
        <v>0</v>
      </c>
      <c r="BL159" s="18" t="s">
        <v>132</v>
      </c>
      <c r="BM159" s="217" t="s">
        <v>182</v>
      </c>
    </row>
    <row r="160" spans="1:65" s="13" customFormat="1" ht="11.25">
      <c r="B160" s="219"/>
      <c r="C160" s="220"/>
      <c r="D160" s="221" t="s">
        <v>134</v>
      </c>
      <c r="E160" s="222" t="s">
        <v>1</v>
      </c>
      <c r="F160" s="223" t="s">
        <v>183</v>
      </c>
      <c r="G160" s="220"/>
      <c r="H160" s="224">
        <v>25.8</v>
      </c>
      <c r="I160" s="225"/>
      <c r="J160" s="220"/>
      <c r="K160" s="220"/>
      <c r="L160" s="226"/>
      <c r="M160" s="227"/>
      <c r="N160" s="228"/>
      <c r="O160" s="228"/>
      <c r="P160" s="228"/>
      <c r="Q160" s="228"/>
      <c r="R160" s="228"/>
      <c r="S160" s="228"/>
      <c r="T160" s="229"/>
      <c r="AT160" s="230" t="s">
        <v>134</v>
      </c>
      <c r="AU160" s="230" t="s">
        <v>86</v>
      </c>
      <c r="AV160" s="13" t="s">
        <v>86</v>
      </c>
      <c r="AW160" s="13" t="s">
        <v>35</v>
      </c>
      <c r="AX160" s="13" t="s">
        <v>8</v>
      </c>
      <c r="AY160" s="230" t="s">
        <v>126</v>
      </c>
    </row>
    <row r="161" spans="1:65" s="2" customFormat="1" ht="36" customHeight="1">
      <c r="A161" s="35"/>
      <c r="B161" s="36"/>
      <c r="C161" s="205" t="s">
        <v>184</v>
      </c>
      <c r="D161" s="205" t="s">
        <v>128</v>
      </c>
      <c r="E161" s="206" t="s">
        <v>185</v>
      </c>
      <c r="F161" s="207" t="s">
        <v>186</v>
      </c>
      <c r="G161" s="208" t="s">
        <v>181</v>
      </c>
      <c r="H161" s="209">
        <v>24.2</v>
      </c>
      <c r="I161" s="210"/>
      <c r="J161" s="211">
        <f>ROUND(I161*H161,0)</f>
        <v>0</v>
      </c>
      <c r="K161" s="212"/>
      <c r="L161" s="40"/>
      <c r="M161" s="213" t="s">
        <v>1</v>
      </c>
      <c r="N161" s="214" t="s">
        <v>43</v>
      </c>
      <c r="O161" s="72"/>
      <c r="P161" s="215">
        <f>O161*H161</f>
        <v>0</v>
      </c>
      <c r="Q161" s="215">
        <v>0</v>
      </c>
      <c r="R161" s="215">
        <f>Q161*H161</f>
        <v>0</v>
      </c>
      <c r="S161" s="215">
        <v>0.04</v>
      </c>
      <c r="T161" s="216">
        <f>S161*H161</f>
        <v>0.96799999999999997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17" t="s">
        <v>132</v>
      </c>
      <c r="AT161" s="217" t="s">
        <v>128</v>
      </c>
      <c r="AU161" s="217" t="s">
        <v>86</v>
      </c>
      <c r="AY161" s="18" t="s">
        <v>126</v>
      </c>
      <c r="BE161" s="218">
        <f>IF(N161="základní",J161,0)</f>
        <v>0</v>
      </c>
      <c r="BF161" s="218">
        <f>IF(N161="snížená",J161,0)</f>
        <v>0</v>
      </c>
      <c r="BG161" s="218">
        <f>IF(N161="zákl. přenesená",J161,0)</f>
        <v>0</v>
      </c>
      <c r="BH161" s="218">
        <f>IF(N161="sníž. přenesená",J161,0)</f>
        <v>0</v>
      </c>
      <c r="BI161" s="218">
        <f>IF(N161="nulová",J161,0)</f>
        <v>0</v>
      </c>
      <c r="BJ161" s="18" t="s">
        <v>8</v>
      </c>
      <c r="BK161" s="218">
        <f>ROUND(I161*H161,0)</f>
        <v>0</v>
      </c>
      <c r="BL161" s="18" t="s">
        <v>132</v>
      </c>
      <c r="BM161" s="217" t="s">
        <v>187</v>
      </c>
    </row>
    <row r="162" spans="1:65" s="13" customFormat="1" ht="22.5">
      <c r="B162" s="219"/>
      <c r="C162" s="220"/>
      <c r="D162" s="221" t="s">
        <v>134</v>
      </c>
      <c r="E162" s="222" t="s">
        <v>1</v>
      </c>
      <c r="F162" s="223" t="s">
        <v>188</v>
      </c>
      <c r="G162" s="220"/>
      <c r="H162" s="224">
        <v>24.2</v>
      </c>
      <c r="I162" s="225"/>
      <c r="J162" s="220"/>
      <c r="K162" s="220"/>
      <c r="L162" s="226"/>
      <c r="M162" s="227"/>
      <c r="N162" s="228"/>
      <c r="O162" s="228"/>
      <c r="P162" s="228"/>
      <c r="Q162" s="228"/>
      <c r="R162" s="228"/>
      <c r="S162" s="228"/>
      <c r="T162" s="229"/>
      <c r="AT162" s="230" t="s">
        <v>134</v>
      </c>
      <c r="AU162" s="230" t="s">
        <v>86</v>
      </c>
      <c r="AV162" s="13" t="s">
        <v>86</v>
      </c>
      <c r="AW162" s="13" t="s">
        <v>35</v>
      </c>
      <c r="AX162" s="13" t="s">
        <v>8</v>
      </c>
      <c r="AY162" s="230" t="s">
        <v>126</v>
      </c>
    </row>
    <row r="163" spans="1:65" s="2" customFormat="1" ht="36" customHeight="1">
      <c r="A163" s="35"/>
      <c r="B163" s="36"/>
      <c r="C163" s="205" t="s">
        <v>189</v>
      </c>
      <c r="D163" s="205" t="s">
        <v>128</v>
      </c>
      <c r="E163" s="206" t="s">
        <v>190</v>
      </c>
      <c r="F163" s="207" t="s">
        <v>191</v>
      </c>
      <c r="G163" s="208" t="s">
        <v>192</v>
      </c>
      <c r="H163" s="209">
        <v>10.8</v>
      </c>
      <c r="I163" s="210"/>
      <c r="J163" s="211">
        <f>ROUND(I163*H163,0)</f>
        <v>0</v>
      </c>
      <c r="K163" s="212"/>
      <c r="L163" s="40"/>
      <c r="M163" s="213" t="s">
        <v>1</v>
      </c>
      <c r="N163" s="214" t="s">
        <v>43</v>
      </c>
      <c r="O163" s="72"/>
      <c r="P163" s="215">
        <f>O163*H163</f>
        <v>0</v>
      </c>
      <c r="Q163" s="215">
        <v>0</v>
      </c>
      <c r="R163" s="215">
        <f>Q163*H163</f>
        <v>0</v>
      </c>
      <c r="S163" s="215">
        <v>0</v>
      </c>
      <c r="T163" s="21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17" t="s">
        <v>132</v>
      </c>
      <c r="AT163" s="217" t="s">
        <v>128</v>
      </c>
      <c r="AU163" s="217" t="s">
        <v>86</v>
      </c>
      <c r="AY163" s="18" t="s">
        <v>126</v>
      </c>
      <c r="BE163" s="218">
        <f>IF(N163="základní",J163,0)</f>
        <v>0</v>
      </c>
      <c r="BF163" s="218">
        <f>IF(N163="snížená",J163,0)</f>
        <v>0</v>
      </c>
      <c r="BG163" s="218">
        <f>IF(N163="zákl. přenesená",J163,0)</f>
        <v>0</v>
      </c>
      <c r="BH163" s="218">
        <f>IF(N163="sníž. přenesená",J163,0)</f>
        <v>0</v>
      </c>
      <c r="BI163" s="218">
        <f>IF(N163="nulová",J163,0)</f>
        <v>0</v>
      </c>
      <c r="BJ163" s="18" t="s">
        <v>8</v>
      </c>
      <c r="BK163" s="218">
        <f>ROUND(I163*H163,0)</f>
        <v>0</v>
      </c>
      <c r="BL163" s="18" t="s">
        <v>132</v>
      </c>
      <c r="BM163" s="217" t="s">
        <v>193</v>
      </c>
    </row>
    <row r="164" spans="1:65" s="14" customFormat="1" ht="11.25">
      <c r="B164" s="231"/>
      <c r="C164" s="232"/>
      <c r="D164" s="221" t="s">
        <v>134</v>
      </c>
      <c r="E164" s="233" t="s">
        <v>1</v>
      </c>
      <c r="F164" s="234" t="s">
        <v>194</v>
      </c>
      <c r="G164" s="232"/>
      <c r="H164" s="233" t="s">
        <v>1</v>
      </c>
      <c r="I164" s="235"/>
      <c r="J164" s="232"/>
      <c r="K164" s="232"/>
      <c r="L164" s="236"/>
      <c r="M164" s="237"/>
      <c r="N164" s="238"/>
      <c r="O164" s="238"/>
      <c r="P164" s="238"/>
      <c r="Q164" s="238"/>
      <c r="R164" s="238"/>
      <c r="S164" s="238"/>
      <c r="T164" s="239"/>
      <c r="AT164" s="240" t="s">
        <v>134</v>
      </c>
      <c r="AU164" s="240" t="s">
        <v>86</v>
      </c>
      <c r="AV164" s="14" t="s">
        <v>8</v>
      </c>
      <c r="AW164" s="14" t="s">
        <v>35</v>
      </c>
      <c r="AX164" s="14" t="s">
        <v>78</v>
      </c>
      <c r="AY164" s="240" t="s">
        <v>126</v>
      </c>
    </row>
    <row r="165" spans="1:65" s="13" customFormat="1" ht="11.25">
      <c r="B165" s="219"/>
      <c r="C165" s="220"/>
      <c r="D165" s="221" t="s">
        <v>134</v>
      </c>
      <c r="E165" s="222" t="s">
        <v>1</v>
      </c>
      <c r="F165" s="223" t="s">
        <v>195</v>
      </c>
      <c r="G165" s="220"/>
      <c r="H165" s="224">
        <v>10.8</v>
      </c>
      <c r="I165" s="225"/>
      <c r="J165" s="220"/>
      <c r="K165" s="220"/>
      <c r="L165" s="226"/>
      <c r="M165" s="227"/>
      <c r="N165" s="228"/>
      <c r="O165" s="228"/>
      <c r="P165" s="228"/>
      <c r="Q165" s="228"/>
      <c r="R165" s="228"/>
      <c r="S165" s="228"/>
      <c r="T165" s="229"/>
      <c r="AT165" s="230" t="s">
        <v>134</v>
      </c>
      <c r="AU165" s="230" t="s">
        <v>86</v>
      </c>
      <c r="AV165" s="13" t="s">
        <v>86</v>
      </c>
      <c r="AW165" s="13" t="s">
        <v>35</v>
      </c>
      <c r="AX165" s="13" t="s">
        <v>8</v>
      </c>
      <c r="AY165" s="230" t="s">
        <v>126</v>
      </c>
    </row>
    <row r="166" spans="1:65" s="2" customFormat="1" ht="36" customHeight="1">
      <c r="A166" s="35"/>
      <c r="B166" s="36"/>
      <c r="C166" s="205" t="s">
        <v>196</v>
      </c>
      <c r="D166" s="205" t="s">
        <v>128</v>
      </c>
      <c r="E166" s="206" t="s">
        <v>197</v>
      </c>
      <c r="F166" s="207" t="s">
        <v>198</v>
      </c>
      <c r="G166" s="208" t="s">
        <v>192</v>
      </c>
      <c r="H166" s="209">
        <v>8.16</v>
      </c>
      <c r="I166" s="210"/>
      <c r="J166" s="211">
        <f>ROUND(I166*H166,0)</f>
        <v>0</v>
      </c>
      <c r="K166" s="212"/>
      <c r="L166" s="40"/>
      <c r="M166" s="213" t="s">
        <v>1</v>
      </c>
      <c r="N166" s="214" t="s">
        <v>43</v>
      </c>
      <c r="O166" s="72"/>
      <c r="P166" s="215">
        <f>O166*H166</f>
        <v>0</v>
      </c>
      <c r="Q166" s="215">
        <v>0</v>
      </c>
      <c r="R166" s="215">
        <f>Q166*H166</f>
        <v>0</v>
      </c>
      <c r="S166" s="215">
        <v>0</v>
      </c>
      <c r="T166" s="216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17" t="s">
        <v>132</v>
      </c>
      <c r="AT166" s="217" t="s">
        <v>128</v>
      </c>
      <c r="AU166" s="217" t="s">
        <v>86</v>
      </c>
      <c r="AY166" s="18" t="s">
        <v>126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8" t="s">
        <v>8</v>
      </c>
      <c r="BK166" s="218">
        <f>ROUND(I166*H166,0)</f>
        <v>0</v>
      </c>
      <c r="BL166" s="18" t="s">
        <v>132</v>
      </c>
      <c r="BM166" s="217" t="s">
        <v>199</v>
      </c>
    </row>
    <row r="167" spans="1:65" s="14" customFormat="1" ht="11.25">
      <c r="B167" s="231"/>
      <c r="C167" s="232"/>
      <c r="D167" s="221" t="s">
        <v>134</v>
      </c>
      <c r="E167" s="233" t="s">
        <v>1</v>
      </c>
      <c r="F167" s="234" t="s">
        <v>200</v>
      </c>
      <c r="G167" s="232"/>
      <c r="H167" s="233" t="s">
        <v>1</v>
      </c>
      <c r="I167" s="235"/>
      <c r="J167" s="232"/>
      <c r="K167" s="232"/>
      <c r="L167" s="236"/>
      <c r="M167" s="237"/>
      <c r="N167" s="238"/>
      <c r="O167" s="238"/>
      <c r="P167" s="238"/>
      <c r="Q167" s="238"/>
      <c r="R167" s="238"/>
      <c r="S167" s="238"/>
      <c r="T167" s="239"/>
      <c r="AT167" s="240" t="s">
        <v>134</v>
      </c>
      <c r="AU167" s="240" t="s">
        <v>86</v>
      </c>
      <c r="AV167" s="14" t="s">
        <v>8</v>
      </c>
      <c r="AW167" s="14" t="s">
        <v>35</v>
      </c>
      <c r="AX167" s="14" t="s">
        <v>78</v>
      </c>
      <c r="AY167" s="240" t="s">
        <v>126</v>
      </c>
    </row>
    <row r="168" spans="1:65" s="13" customFormat="1" ht="11.25">
      <c r="B168" s="219"/>
      <c r="C168" s="220"/>
      <c r="D168" s="221" t="s">
        <v>134</v>
      </c>
      <c r="E168" s="222" t="s">
        <v>1</v>
      </c>
      <c r="F168" s="223" t="s">
        <v>201</v>
      </c>
      <c r="G168" s="220"/>
      <c r="H168" s="224">
        <v>7.36</v>
      </c>
      <c r="I168" s="225"/>
      <c r="J168" s="220"/>
      <c r="K168" s="220"/>
      <c r="L168" s="226"/>
      <c r="M168" s="227"/>
      <c r="N168" s="228"/>
      <c r="O168" s="228"/>
      <c r="P168" s="228"/>
      <c r="Q168" s="228"/>
      <c r="R168" s="228"/>
      <c r="S168" s="228"/>
      <c r="T168" s="229"/>
      <c r="AT168" s="230" t="s">
        <v>134</v>
      </c>
      <c r="AU168" s="230" t="s">
        <v>86</v>
      </c>
      <c r="AV168" s="13" t="s">
        <v>86</v>
      </c>
      <c r="AW168" s="13" t="s">
        <v>35</v>
      </c>
      <c r="AX168" s="13" t="s">
        <v>78</v>
      </c>
      <c r="AY168" s="230" t="s">
        <v>126</v>
      </c>
    </row>
    <row r="169" spans="1:65" s="13" customFormat="1" ht="11.25">
      <c r="B169" s="219"/>
      <c r="C169" s="220"/>
      <c r="D169" s="221" t="s">
        <v>134</v>
      </c>
      <c r="E169" s="222" t="s">
        <v>1</v>
      </c>
      <c r="F169" s="223" t="s">
        <v>202</v>
      </c>
      <c r="G169" s="220"/>
      <c r="H169" s="224">
        <v>0.8</v>
      </c>
      <c r="I169" s="225"/>
      <c r="J169" s="220"/>
      <c r="K169" s="220"/>
      <c r="L169" s="226"/>
      <c r="M169" s="227"/>
      <c r="N169" s="228"/>
      <c r="O169" s="228"/>
      <c r="P169" s="228"/>
      <c r="Q169" s="228"/>
      <c r="R169" s="228"/>
      <c r="S169" s="228"/>
      <c r="T169" s="229"/>
      <c r="AT169" s="230" t="s">
        <v>134</v>
      </c>
      <c r="AU169" s="230" t="s">
        <v>86</v>
      </c>
      <c r="AV169" s="13" t="s">
        <v>86</v>
      </c>
      <c r="AW169" s="13" t="s">
        <v>35</v>
      </c>
      <c r="AX169" s="13" t="s">
        <v>78</v>
      </c>
      <c r="AY169" s="230" t="s">
        <v>126</v>
      </c>
    </row>
    <row r="170" spans="1:65" s="15" customFormat="1" ht="11.25">
      <c r="B170" s="241"/>
      <c r="C170" s="242"/>
      <c r="D170" s="221" t="s">
        <v>134</v>
      </c>
      <c r="E170" s="243" t="s">
        <v>1</v>
      </c>
      <c r="F170" s="244" t="s">
        <v>162</v>
      </c>
      <c r="G170" s="242"/>
      <c r="H170" s="245">
        <v>8.16</v>
      </c>
      <c r="I170" s="246"/>
      <c r="J170" s="242"/>
      <c r="K170" s="242"/>
      <c r="L170" s="247"/>
      <c r="M170" s="248"/>
      <c r="N170" s="249"/>
      <c r="O170" s="249"/>
      <c r="P170" s="249"/>
      <c r="Q170" s="249"/>
      <c r="R170" s="249"/>
      <c r="S170" s="249"/>
      <c r="T170" s="250"/>
      <c r="AT170" s="251" t="s">
        <v>134</v>
      </c>
      <c r="AU170" s="251" t="s">
        <v>86</v>
      </c>
      <c r="AV170" s="15" t="s">
        <v>132</v>
      </c>
      <c r="AW170" s="15" t="s">
        <v>35</v>
      </c>
      <c r="AX170" s="15" t="s">
        <v>8</v>
      </c>
      <c r="AY170" s="251" t="s">
        <v>126</v>
      </c>
    </row>
    <row r="171" spans="1:65" s="2" customFormat="1" ht="36" customHeight="1">
      <c r="A171" s="35"/>
      <c r="B171" s="36"/>
      <c r="C171" s="205" t="s">
        <v>203</v>
      </c>
      <c r="D171" s="205" t="s">
        <v>128</v>
      </c>
      <c r="E171" s="206" t="s">
        <v>204</v>
      </c>
      <c r="F171" s="207" t="s">
        <v>205</v>
      </c>
      <c r="G171" s="208" t="s">
        <v>192</v>
      </c>
      <c r="H171" s="209">
        <v>3.6</v>
      </c>
      <c r="I171" s="210"/>
      <c r="J171" s="211">
        <f>ROUND(I171*H171,0)</f>
        <v>0</v>
      </c>
      <c r="K171" s="212"/>
      <c r="L171" s="40"/>
      <c r="M171" s="213" t="s">
        <v>1</v>
      </c>
      <c r="N171" s="214" t="s">
        <v>43</v>
      </c>
      <c r="O171" s="72"/>
      <c r="P171" s="215">
        <f>O171*H171</f>
        <v>0</v>
      </c>
      <c r="Q171" s="215">
        <v>0</v>
      </c>
      <c r="R171" s="215">
        <f>Q171*H171</f>
        <v>0</v>
      </c>
      <c r="S171" s="215">
        <v>0</v>
      </c>
      <c r="T171" s="216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17" t="s">
        <v>132</v>
      </c>
      <c r="AT171" s="217" t="s">
        <v>128</v>
      </c>
      <c r="AU171" s="217" t="s">
        <v>86</v>
      </c>
      <c r="AY171" s="18" t="s">
        <v>126</v>
      </c>
      <c r="BE171" s="218">
        <f>IF(N171="základní",J171,0)</f>
        <v>0</v>
      </c>
      <c r="BF171" s="218">
        <f>IF(N171="snížená",J171,0)</f>
        <v>0</v>
      </c>
      <c r="BG171" s="218">
        <f>IF(N171="zákl. přenesená",J171,0)</f>
        <v>0</v>
      </c>
      <c r="BH171" s="218">
        <f>IF(N171="sníž. přenesená",J171,0)</f>
        <v>0</v>
      </c>
      <c r="BI171" s="218">
        <f>IF(N171="nulová",J171,0)</f>
        <v>0</v>
      </c>
      <c r="BJ171" s="18" t="s">
        <v>8</v>
      </c>
      <c r="BK171" s="218">
        <f>ROUND(I171*H171,0)</f>
        <v>0</v>
      </c>
      <c r="BL171" s="18" t="s">
        <v>132</v>
      </c>
      <c r="BM171" s="217" t="s">
        <v>206</v>
      </c>
    </row>
    <row r="172" spans="1:65" s="13" customFormat="1" ht="11.25">
      <c r="B172" s="219"/>
      <c r="C172" s="220"/>
      <c r="D172" s="221" t="s">
        <v>134</v>
      </c>
      <c r="E172" s="222" t="s">
        <v>1</v>
      </c>
      <c r="F172" s="223" t="s">
        <v>207</v>
      </c>
      <c r="G172" s="220"/>
      <c r="H172" s="224">
        <v>3.6</v>
      </c>
      <c r="I172" s="225"/>
      <c r="J172" s="220"/>
      <c r="K172" s="220"/>
      <c r="L172" s="226"/>
      <c r="M172" s="227"/>
      <c r="N172" s="228"/>
      <c r="O172" s="228"/>
      <c r="P172" s="228"/>
      <c r="Q172" s="228"/>
      <c r="R172" s="228"/>
      <c r="S172" s="228"/>
      <c r="T172" s="229"/>
      <c r="AT172" s="230" t="s">
        <v>134</v>
      </c>
      <c r="AU172" s="230" t="s">
        <v>86</v>
      </c>
      <c r="AV172" s="13" t="s">
        <v>86</v>
      </c>
      <c r="AW172" s="13" t="s">
        <v>35</v>
      </c>
      <c r="AX172" s="13" t="s">
        <v>8</v>
      </c>
      <c r="AY172" s="230" t="s">
        <v>126</v>
      </c>
    </row>
    <row r="173" spans="1:65" s="2" customFormat="1" ht="36" customHeight="1">
      <c r="A173" s="35"/>
      <c r="B173" s="36"/>
      <c r="C173" s="205" t="s">
        <v>208</v>
      </c>
      <c r="D173" s="205" t="s">
        <v>128</v>
      </c>
      <c r="E173" s="206" t="s">
        <v>209</v>
      </c>
      <c r="F173" s="207" t="s">
        <v>210</v>
      </c>
      <c r="G173" s="208" t="s">
        <v>192</v>
      </c>
      <c r="H173" s="209">
        <v>3.6</v>
      </c>
      <c r="I173" s="210"/>
      <c r="J173" s="211">
        <f>ROUND(I173*H173,0)</f>
        <v>0</v>
      </c>
      <c r="K173" s="212"/>
      <c r="L173" s="40"/>
      <c r="M173" s="213" t="s">
        <v>1</v>
      </c>
      <c r="N173" s="214" t="s">
        <v>43</v>
      </c>
      <c r="O173" s="72"/>
      <c r="P173" s="215">
        <f>O173*H173</f>
        <v>0</v>
      </c>
      <c r="Q173" s="215">
        <v>0</v>
      </c>
      <c r="R173" s="215">
        <f>Q173*H173</f>
        <v>0</v>
      </c>
      <c r="S173" s="215">
        <v>0</v>
      </c>
      <c r="T173" s="216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17" t="s">
        <v>132</v>
      </c>
      <c r="AT173" s="217" t="s">
        <v>128</v>
      </c>
      <c r="AU173" s="217" t="s">
        <v>86</v>
      </c>
      <c r="AY173" s="18" t="s">
        <v>126</v>
      </c>
      <c r="BE173" s="218">
        <f>IF(N173="základní",J173,0)</f>
        <v>0</v>
      </c>
      <c r="BF173" s="218">
        <f>IF(N173="snížená",J173,0)</f>
        <v>0</v>
      </c>
      <c r="BG173" s="218">
        <f>IF(N173="zákl. přenesená",J173,0)</f>
        <v>0</v>
      </c>
      <c r="BH173" s="218">
        <f>IF(N173="sníž. přenesená",J173,0)</f>
        <v>0</v>
      </c>
      <c r="BI173" s="218">
        <f>IF(N173="nulová",J173,0)</f>
        <v>0</v>
      </c>
      <c r="BJ173" s="18" t="s">
        <v>8</v>
      </c>
      <c r="BK173" s="218">
        <f>ROUND(I173*H173,0)</f>
        <v>0</v>
      </c>
      <c r="BL173" s="18" t="s">
        <v>132</v>
      </c>
      <c r="BM173" s="217" t="s">
        <v>211</v>
      </c>
    </row>
    <row r="174" spans="1:65" s="13" customFormat="1" ht="11.25">
      <c r="B174" s="219"/>
      <c r="C174" s="220"/>
      <c r="D174" s="221" t="s">
        <v>134</v>
      </c>
      <c r="E174" s="222" t="s">
        <v>1</v>
      </c>
      <c r="F174" s="223" t="s">
        <v>207</v>
      </c>
      <c r="G174" s="220"/>
      <c r="H174" s="224">
        <v>3.6</v>
      </c>
      <c r="I174" s="225"/>
      <c r="J174" s="220"/>
      <c r="K174" s="220"/>
      <c r="L174" s="226"/>
      <c r="M174" s="227"/>
      <c r="N174" s="228"/>
      <c r="O174" s="228"/>
      <c r="P174" s="228"/>
      <c r="Q174" s="228"/>
      <c r="R174" s="228"/>
      <c r="S174" s="228"/>
      <c r="T174" s="229"/>
      <c r="AT174" s="230" t="s">
        <v>134</v>
      </c>
      <c r="AU174" s="230" t="s">
        <v>86</v>
      </c>
      <c r="AV174" s="13" t="s">
        <v>86</v>
      </c>
      <c r="AW174" s="13" t="s">
        <v>35</v>
      </c>
      <c r="AX174" s="13" t="s">
        <v>8</v>
      </c>
      <c r="AY174" s="230" t="s">
        <v>126</v>
      </c>
    </row>
    <row r="175" spans="1:65" s="2" customFormat="1" ht="48" customHeight="1">
      <c r="A175" s="35"/>
      <c r="B175" s="36"/>
      <c r="C175" s="205" t="s">
        <v>9</v>
      </c>
      <c r="D175" s="205" t="s">
        <v>128</v>
      </c>
      <c r="E175" s="206" t="s">
        <v>212</v>
      </c>
      <c r="F175" s="207" t="s">
        <v>213</v>
      </c>
      <c r="G175" s="208" t="s">
        <v>192</v>
      </c>
      <c r="H175" s="209">
        <v>0.72</v>
      </c>
      <c r="I175" s="210"/>
      <c r="J175" s="211">
        <f>ROUND(I175*H175,0)</f>
        <v>0</v>
      </c>
      <c r="K175" s="212"/>
      <c r="L175" s="40"/>
      <c r="M175" s="213" t="s">
        <v>1</v>
      </c>
      <c r="N175" s="214" t="s">
        <v>43</v>
      </c>
      <c r="O175" s="72"/>
      <c r="P175" s="215">
        <f>O175*H175</f>
        <v>0</v>
      </c>
      <c r="Q175" s="215">
        <v>0</v>
      </c>
      <c r="R175" s="215">
        <f>Q175*H175</f>
        <v>0</v>
      </c>
      <c r="S175" s="215">
        <v>0</v>
      </c>
      <c r="T175" s="216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17" t="s">
        <v>132</v>
      </c>
      <c r="AT175" s="217" t="s">
        <v>128</v>
      </c>
      <c r="AU175" s="217" t="s">
        <v>86</v>
      </c>
      <c r="AY175" s="18" t="s">
        <v>126</v>
      </c>
      <c r="BE175" s="218">
        <f>IF(N175="základní",J175,0)</f>
        <v>0</v>
      </c>
      <c r="BF175" s="218">
        <f>IF(N175="snížená",J175,0)</f>
        <v>0</v>
      </c>
      <c r="BG175" s="218">
        <f>IF(N175="zákl. přenesená",J175,0)</f>
        <v>0</v>
      </c>
      <c r="BH175" s="218">
        <f>IF(N175="sníž. přenesená",J175,0)</f>
        <v>0</v>
      </c>
      <c r="BI175" s="218">
        <f>IF(N175="nulová",J175,0)</f>
        <v>0</v>
      </c>
      <c r="BJ175" s="18" t="s">
        <v>8</v>
      </c>
      <c r="BK175" s="218">
        <f>ROUND(I175*H175,0)</f>
        <v>0</v>
      </c>
      <c r="BL175" s="18" t="s">
        <v>132</v>
      </c>
      <c r="BM175" s="217" t="s">
        <v>214</v>
      </c>
    </row>
    <row r="176" spans="1:65" s="13" customFormat="1" ht="11.25">
      <c r="B176" s="219"/>
      <c r="C176" s="220"/>
      <c r="D176" s="221" t="s">
        <v>134</v>
      </c>
      <c r="E176" s="222" t="s">
        <v>1</v>
      </c>
      <c r="F176" s="223" t="s">
        <v>215</v>
      </c>
      <c r="G176" s="220"/>
      <c r="H176" s="224">
        <v>0.72</v>
      </c>
      <c r="I176" s="225"/>
      <c r="J176" s="220"/>
      <c r="K176" s="220"/>
      <c r="L176" s="226"/>
      <c r="M176" s="227"/>
      <c r="N176" s="228"/>
      <c r="O176" s="228"/>
      <c r="P176" s="228"/>
      <c r="Q176" s="228"/>
      <c r="R176" s="228"/>
      <c r="S176" s="228"/>
      <c r="T176" s="229"/>
      <c r="AT176" s="230" t="s">
        <v>134</v>
      </c>
      <c r="AU176" s="230" t="s">
        <v>86</v>
      </c>
      <c r="AV176" s="13" t="s">
        <v>86</v>
      </c>
      <c r="AW176" s="13" t="s">
        <v>35</v>
      </c>
      <c r="AX176" s="13" t="s">
        <v>8</v>
      </c>
      <c r="AY176" s="230" t="s">
        <v>126</v>
      </c>
    </row>
    <row r="177" spans="1:65" s="2" customFormat="1" ht="48" customHeight="1">
      <c r="A177" s="35"/>
      <c r="B177" s="36"/>
      <c r="C177" s="205" t="s">
        <v>216</v>
      </c>
      <c r="D177" s="205" t="s">
        <v>128</v>
      </c>
      <c r="E177" s="206" t="s">
        <v>217</v>
      </c>
      <c r="F177" s="207" t="s">
        <v>218</v>
      </c>
      <c r="G177" s="208" t="s">
        <v>192</v>
      </c>
      <c r="H177" s="209">
        <v>10.8</v>
      </c>
      <c r="I177" s="210"/>
      <c r="J177" s="211">
        <f>ROUND(I177*H177,0)</f>
        <v>0</v>
      </c>
      <c r="K177" s="212"/>
      <c r="L177" s="40"/>
      <c r="M177" s="213" t="s">
        <v>1</v>
      </c>
      <c r="N177" s="214" t="s">
        <v>43</v>
      </c>
      <c r="O177" s="72"/>
      <c r="P177" s="215">
        <f>O177*H177</f>
        <v>0</v>
      </c>
      <c r="Q177" s="215">
        <v>0</v>
      </c>
      <c r="R177" s="215">
        <f>Q177*H177</f>
        <v>0</v>
      </c>
      <c r="S177" s="215">
        <v>0</v>
      </c>
      <c r="T177" s="216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17" t="s">
        <v>132</v>
      </c>
      <c r="AT177" s="217" t="s">
        <v>128</v>
      </c>
      <c r="AU177" s="217" t="s">
        <v>86</v>
      </c>
      <c r="AY177" s="18" t="s">
        <v>126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8" t="s">
        <v>8</v>
      </c>
      <c r="BK177" s="218">
        <f>ROUND(I177*H177,0)</f>
        <v>0</v>
      </c>
      <c r="BL177" s="18" t="s">
        <v>132</v>
      </c>
      <c r="BM177" s="217" t="s">
        <v>219</v>
      </c>
    </row>
    <row r="178" spans="1:65" s="14" customFormat="1" ht="11.25">
      <c r="B178" s="231"/>
      <c r="C178" s="232"/>
      <c r="D178" s="221" t="s">
        <v>134</v>
      </c>
      <c r="E178" s="233" t="s">
        <v>1</v>
      </c>
      <c r="F178" s="234" t="s">
        <v>194</v>
      </c>
      <c r="G178" s="232"/>
      <c r="H178" s="233" t="s">
        <v>1</v>
      </c>
      <c r="I178" s="235"/>
      <c r="J178" s="232"/>
      <c r="K178" s="232"/>
      <c r="L178" s="236"/>
      <c r="M178" s="237"/>
      <c r="N178" s="238"/>
      <c r="O178" s="238"/>
      <c r="P178" s="238"/>
      <c r="Q178" s="238"/>
      <c r="R178" s="238"/>
      <c r="S178" s="238"/>
      <c r="T178" s="239"/>
      <c r="AT178" s="240" t="s">
        <v>134</v>
      </c>
      <c r="AU178" s="240" t="s">
        <v>86</v>
      </c>
      <c r="AV178" s="14" t="s">
        <v>8</v>
      </c>
      <c r="AW178" s="14" t="s">
        <v>35</v>
      </c>
      <c r="AX178" s="14" t="s">
        <v>78</v>
      </c>
      <c r="AY178" s="240" t="s">
        <v>126</v>
      </c>
    </row>
    <row r="179" spans="1:65" s="13" customFormat="1" ht="11.25">
      <c r="B179" s="219"/>
      <c r="C179" s="220"/>
      <c r="D179" s="221" t="s">
        <v>134</v>
      </c>
      <c r="E179" s="222" t="s">
        <v>1</v>
      </c>
      <c r="F179" s="223" t="s">
        <v>195</v>
      </c>
      <c r="G179" s="220"/>
      <c r="H179" s="224">
        <v>10.8</v>
      </c>
      <c r="I179" s="225"/>
      <c r="J179" s="220"/>
      <c r="K179" s="220"/>
      <c r="L179" s="226"/>
      <c r="M179" s="227"/>
      <c r="N179" s="228"/>
      <c r="O179" s="228"/>
      <c r="P179" s="228"/>
      <c r="Q179" s="228"/>
      <c r="R179" s="228"/>
      <c r="S179" s="228"/>
      <c r="T179" s="229"/>
      <c r="AT179" s="230" t="s">
        <v>134</v>
      </c>
      <c r="AU179" s="230" t="s">
        <v>86</v>
      </c>
      <c r="AV179" s="13" t="s">
        <v>86</v>
      </c>
      <c r="AW179" s="13" t="s">
        <v>35</v>
      </c>
      <c r="AX179" s="13" t="s">
        <v>8</v>
      </c>
      <c r="AY179" s="230" t="s">
        <v>126</v>
      </c>
    </row>
    <row r="180" spans="1:65" s="2" customFormat="1" ht="48" customHeight="1">
      <c r="A180" s="35"/>
      <c r="B180" s="36"/>
      <c r="C180" s="205" t="s">
        <v>220</v>
      </c>
      <c r="D180" s="205" t="s">
        <v>128</v>
      </c>
      <c r="E180" s="206" t="s">
        <v>221</v>
      </c>
      <c r="F180" s="207" t="s">
        <v>222</v>
      </c>
      <c r="G180" s="208" t="s">
        <v>192</v>
      </c>
      <c r="H180" s="209">
        <v>10.8</v>
      </c>
      <c r="I180" s="210"/>
      <c r="J180" s="211">
        <f>ROUND(I180*H180,0)</f>
        <v>0</v>
      </c>
      <c r="K180" s="212"/>
      <c r="L180" s="40"/>
      <c r="M180" s="213" t="s">
        <v>1</v>
      </c>
      <c r="N180" s="214" t="s">
        <v>43</v>
      </c>
      <c r="O180" s="72"/>
      <c r="P180" s="215">
        <f>O180*H180</f>
        <v>0</v>
      </c>
      <c r="Q180" s="215">
        <v>0</v>
      </c>
      <c r="R180" s="215">
        <f>Q180*H180</f>
        <v>0</v>
      </c>
      <c r="S180" s="215">
        <v>0</v>
      </c>
      <c r="T180" s="216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17" t="s">
        <v>132</v>
      </c>
      <c r="AT180" s="217" t="s">
        <v>128</v>
      </c>
      <c r="AU180" s="217" t="s">
        <v>86</v>
      </c>
      <c r="AY180" s="18" t="s">
        <v>126</v>
      </c>
      <c r="BE180" s="218">
        <f>IF(N180="základní",J180,0)</f>
        <v>0</v>
      </c>
      <c r="BF180" s="218">
        <f>IF(N180="snížená",J180,0)</f>
        <v>0</v>
      </c>
      <c r="BG180" s="218">
        <f>IF(N180="zákl. přenesená",J180,0)</f>
        <v>0</v>
      </c>
      <c r="BH180" s="218">
        <f>IF(N180="sníž. přenesená",J180,0)</f>
        <v>0</v>
      </c>
      <c r="BI180" s="218">
        <f>IF(N180="nulová",J180,0)</f>
        <v>0</v>
      </c>
      <c r="BJ180" s="18" t="s">
        <v>8</v>
      </c>
      <c r="BK180" s="218">
        <f>ROUND(I180*H180,0)</f>
        <v>0</v>
      </c>
      <c r="BL180" s="18" t="s">
        <v>132</v>
      </c>
      <c r="BM180" s="217" t="s">
        <v>223</v>
      </c>
    </row>
    <row r="181" spans="1:65" s="14" customFormat="1" ht="11.25">
      <c r="B181" s="231"/>
      <c r="C181" s="232"/>
      <c r="D181" s="221" t="s">
        <v>134</v>
      </c>
      <c r="E181" s="233" t="s">
        <v>1</v>
      </c>
      <c r="F181" s="234" t="s">
        <v>224</v>
      </c>
      <c r="G181" s="232"/>
      <c r="H181" s="233" t="s">
        <v>1</v>
      </c>
      <c r="I181" s="235"/>
      <c r="J181" s="232"/>
      <c r="K181" s="232"/>
      <c r="L181" s="236"/>
      <c r="M181" s="237"/>
      <c r="N181" s="238"/>
      <c r="O181" s="238"/>
      <c r="P181" s="238"/>
      <c r="Q181" s="238"/>
      <c r="R181" s="238"/>
      <c r="S181" s="238"/>
      <c r="T181" s="239"/>
      <c r="AT181" s="240" t="s">
        <v>134</v>
      </c>
      <c r="AU181" s="240" t="s">
        <v>86</v>
      </c>
      <c r="AV181" s="14" t="s">
        <v>8</v>
      </c>
      <c r="AW181" s="14" t="s">
        <v>35</v>
      </c>
      <c r="AX181" s="14" t="s">
        <v>78</v>
      </c>
      <c r="AY181" s="240" t="s">
        <v>126</v>
      </c>
    </row>
    <row r="182" spans="1:65" s="13" customFormat="1" ht="11.25">
      <c r="B182" s="219"/>
      <c r="C182" s="220"/>
      <c r="D182" s="221" t="s">
        <v>134</v>
      </c>
      <c r="E182" s="222" t="s">
        <v>1</v>
      </c>
      <c r="F182" s="223" t="s">
        <v>225</v>
      </c>
      <c r="G182" s="220"/>
      <c r="H182" s="224">
        <v>10.8</v>
      </c>
      <c r="I182" s="225"/>
      <c r="J182" s="220"/>
      <c r="K182" s="220"/>
      <c r="L182" s="226"/>
      <c r="M182" s="227"/>
      <c r="N182" s="228"/>
      <c r="O182" s="228"/>
      <c r="P182" s="228"/>
      <c r="Q182" s="228"/>
      <c r="R182" s="228"/>
      <c r="S182" s="228"/>
      <c r="T182" s="229"/>
      <c r="AT182" s="230" t="s">
        <v>134</v>
      </c>
      <c r="AU182" s="230" t="s">
        <v>86</v>
      </c>
      <c r="AV182" s="13" t="s">
        <v>86</v>
      </c>
      <c r="AW182" s="13" t="s">
        <v>35</v>
      </c>
      <c r="AX182" s="13" t="s">
        <v>8</v>
      </c>
      <c r="AY182" s="230" t="s">
        <v>126</v>
      </c>
    </row>
    <row r="183" spans="1:65" s="2" customFormat="1" ht="36" customHeight="1">
      <c r="A183" s="35"/>
      <c r="B183" s="36"/>
      <c r="C183" s="205" t="s">
        <v>226</v>
      </c>
      <c r="D183" s="205" t="s">
        <v>128</v>
      </c>
      <c r="E183" s="206" t="s">
        <v>227</v>
      </c>
      <c r="F183" s="207" t="s">
        <v>228</v>
      </c>
      <c r="G183" s="208" t="s">
        <v>192</v>
      </c>
      <c r="H183" s="209">
        <v>2.7</v>
      </c>
      <c r="I183" s="210"/>
      <c r="J183" s="211">
        <f>ROUND(I183*H183,0)</f>
        <v>0</v>
      </c>
      <c r="K183" s="212"/>
      <c r="L183" s="40"/>
      <c r="M183" s="213" t="s">
        <v>1</v>
      </c>
      <c r="N183" s="214" t="s">
        <v>43</v>
      </c>
      <c r="O183" s="72"/>
      <c r="P183" s="215">
        <f>O183*H183</f>
        <v>0</v>
      </c>
      <c r="Q183" s="215">
        <v>0</v>
      </c>
      <c r="R183" s="215">
        <f>Q183*H183</f>
        <v>0</v>
      </c>
      <c r="S183" s="215">
        <v>0</v>
      </c>
      <c r="T183" s="216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17" t="s">
        <v>132</v>
      </c>
      <c r="AT183" s="217" t="s">
        <v>128</v>
      </c>
      <c r="AU183" s="217" t="s">
        <v>86</v>
      </c>
      <c r="AY183" s="18" t="s">
        <v>126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8" t="s">
        <v>8</v>
      </c>
      <c r="BK183" s="218">
        <f>ROUND(I183*H183,0)</f>
        <v>0</v>
      </c>
      <c r="BL183" s="18" t="s">
        <v>132</v>
      </c>
      <c r="BM183" s="217" t="s">
        <v>229</v>
      </c>
    </row>
    <row r="184" spans="1:65" s="13" customFormat="1" ht="11.25">
      <c r="B184" s="219"/>
      <c r="C184" s="220"/>
      <c r="D184" s="221" t="s">
        <v>134</v>
      </c>
      <c r="E184" s="222" t="s">
        <v>1</v>
      </c>
      <c r="F184" s="223" t="s">
        <v>230</v>
      </c>
      <c r="G184" s="220"/>
      <c r="H184" s="224">
        <v>2.7</v>
      </c>
      <c r="I184" s="225"/>
      <c r="J184" s="220"/>
      <c r="K184" s="220"/>
      <c r="L184" s="226"/>
      <c r="M184" s="227"/>
      <c r="N184" s="228"/>
      <c r="O184" s="228"/>
      <c r="P184" s="228"/>
      <c r="Q184" s="228"/>
      <c r="R184" s="228"/>
      <c r="S184" s="228"/>
      <c r="T184" s="229"/>
      <c r="AT184" s="230" t="s">
        <v>134</v>
      </c>
      <c r="AU184" s="230" t="s">
        <v>86</v>
      </c>
      <c r="AV184" s="13" t="s">
        <v>86</v>
      </c>
      <c r="AW184" s="13" t="s">
        <v>35</v>
      </c>
      <c r="AX184" s="13" t="s">
        <v>8</v>
      </c>
      <c r="AY184" s="230" t="s">
        <v>126</v>
      </c>
    </row>
    <row r="185" spans="1:65" s="12" customFormat="1" ht="22.9" customHeight="1">
      <c r="B185" s="189"/>
      <c r="C185" s="190"/>
      <c r="D185" s="191" t="s">
        <v>77</v>
      </c>
      <c r="E185" s="203" t="s">
        <v>148</v>
      </c>
      <c r="F185" s="203" t="s">
        <v>231</v>
      </c>
      <c r="G185" s="190"/>
      <c r="H185" s="190"/>
      <c r="I185" s="193"/>
      <c r="J185" s="204">
        <f>BK185</f>
        <v>0</v>
      </c>
      <c r="K185" s="190"/>
      <c r="L185" s="195"/>
      <c r="M185" s="196"/>
      <c r="N185" s="197"/>
      <c r="O185" s="197"/>
      <c r="P185" s="198">
        <f>SUM(P186:P234)</f>
        <v>0</v>
      </c>
      <c r="Q185" s="197"/>
      <c r="R185" s="198">
        <f>SUM(R186:R234)</f>
        <v>41.191564</v>
      </c>
      <c r="S185" s="197"/>
      <c r="T185" s="199">
        <f>SUM(T186:T234)</f>
        <v>0</v>
      </c>
      <c r="AR185" s="200" t="s">
        <v>8</v>
      </c>
      <c r="AT185" s="201" t="s">
        <v>77</v>
      </c>
      <c r="AU185" s="201" t="s">
        <v>8</v>
      </c>
      <c r="AY185" s="200" t="s">
        <v>126</v>
      </c>
      <c r="BK185" s="202">
        <f>SUM(BK186:BK234)</f>
        <v>0</v>
      </c>
    </row>
    <row r="186" spans="1:65" s="2" customFormat="1" ht="24" customHeight="1">
      <c r="A186" s="35"/>
      <c r="B186" s="36"/>
      <c r="C186" s="205" t="s">
        <v>232</v>
      </c>
      <c r="D186" s="205" t="s">
        <v>128</v>
      </c>
      <c r="E186" s="206" t="s">
        <v>233</v>
      </c>
      <c r="F186" s="207" t="s">
        <v>234</v>
      </c>
      <c r="G186" s="208" t="s">
        <v>131</v>
      </c>
      <c r="H186" s="209">
        <v>124.3</v>
      </c>
      <c r="I186" s="210"/>
      <c r="J186" s="211">
        <f>ROUND(I186*H186,0)</f>
        <v>0</v>
      </c>
      <c r="K186" s="212"/>
      <c r="L186" s="40"/>
      <c r="M186" s="213" t="s">
        <v>1</v>
      </c>
      <c r="N186" s="214" t="s">
        <v>43</v>
      </c>
      <c r="O186" s="72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17" t="s">
        <v>132</v>
      </c>
      <c r="AT186" s="217" t="s">
        <v>128</v>
      </c>
      <c r="AU186" s="217" t="s">
        <v>86</v>
      </c>
      <c r="AY186" s="18" t="s">
        <v>126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8" t="s">
        <v>8</v>
      </c>
      <c r="BK186" s="218">
        <f>ROUND(I186*H186,0)</f>
        <v>0</v>
      </c>
      <c r="BL186" s="18" t="s">
        <v>132</v>
      </c>
      <c r="BM186" s="217" t="s">
        <v>235</v>
      </c>
    </row>
    <row r="187" spans="1:65" s="14" customFormat="1" ht="11.25">
      <c r="B187" s="231"/>
      <c r="C187" s="232"/>
      <c r="D187" s="221" t="s">
        <v>134</v>
      </c>
      <c r="E187" s="233" t="s">
        <v>1</v>
      </c>
      <c r="F187" s="234" t="s">
        <v>236</v>
      </c>
      <c r="G187" s="232"/>
      <c r="H187" s="233" t="s">
        <v>1</v>
      </c>
      <c r="I187" s="235"/>
      <c r="J187" s="232"/>
      <c r="K187" s="232"/>
      <c r="L187" s="236"/>
      <c r="M187" s="237"/>
      <c r="N187" s="238"/>
      <c r="O187" s="238"/>
      <c r="P187" s="238"/>
      <c r="Q187" s="238"/>
      <c r="R187" s="238"/>
      <c r="S187" s="238"/>
      <c r="T187" s="239"/>
      <c r="AT187" s="240" t="s">
        <v>134</v>
      </c>
      <c r="AU187" s="240" t="s">
        <v>86</v>
      </c>
      <c r="AV187" s="14" t="s">
        <v>8</v>
      </c>
      <c r="AW187" s="14" t="s">
        <v>35</v>
      </c>
      <c r="AX187" s="14" t="s">
        <v>78</v>
      </c>
      <c r="AY187" s="240" t="s">
        <v>126</v>
      </c>
    </row>
    <row r="188" spans="1:65" s="13" customFormat="1" ht="11.25">
      <c r="B188" s="219"/>
      <c r="C188" s="220"/>
      <c r="D188" s="221" t="s">
        <v>134</v>
      </c>
      <c r="E188" s="222" t="s">
        <v>1</v>
      </c>
      <c r="F188" s="223" t="s">
        <v>135</v>
      </c>
      <c r="G188" s="220"/>
      <c r="H188" s="224">
        <v>28.5</v>
      </c>
      <c r="I188" s="225"/>
      <c r="J188" s="220"/>
      <c r="K188" s="220"/>
      <c r="L188" s="226"/>
      <c r="M188" s="227"/>
      <c r="N188" s="228"/>
      <c r="O188" s="228"/>
      <c r="P188" s="228"/>
      <c r="Q188" s="228"/>
      <c r="R188" s="228"/>
      <c r="S188" s="228"/>
      <c r="T188" s="229"/>
      <c r="AT188" s="230" t="s">
        <v>134</v>
      </c>
      <c r="AU188" s="230" t="s">
        <v>86</v>
      </c>
      <c r="AV188" s="13" t="s">
        <v>86</v>
      </c>
      <c r="AW188" s="13" t="s">
        <v>35</v>
      </c>
      <c r="AX188" s="13" t="s">
        <v>78</v>
      </c>
      <c r="AY188" s="230" t="s">
        <v>126</v>
      </c>
    </row>
    <row r="189" spans="1:65" s="13" customFormat="1" ht="11.25">
      <c r="B189" s="219"/>
      <c r="C189" s="220"/>
      <c r="D189" s="221" t="s">
        <v>134</v>
      </c>
      <c r="E189" s="222" t="s">
        <v>1</v>
      </c>
      <c r="F189" s="223" t="s">
        <v>237</v>
      </c>
      <c r="G189" s="220"/>
      <c r="H189" s="224">
        <v>65.5</v>
      </c>
      <c r="I189" s="225"/>
      <c r="J189" s="220"/>
      <c r="K189" s="220"/>
      <c r="L189" s="226"/>
      <c r="M189" s="227"/>
      <c r="N189" s="228"/>
      <c r="O189" s="228"/>
      <c r="P189" s="228"/>
      <c r="Q189" s="228"/>
      <c r="R189" s="228"/>
      <c r="S189" s="228"/>
      <c r="T189" s="229"/>
      <c r="AT189" s="230" t="s">
        <v>134</v>
      </c>
      <c r="AU189" s="230" t="s">
        <v>86</v>
      </c>
      <c r="AV189" s="13" t="s">
        <v>86</v>
      </c>
      <c r="AW189" s="13" t="s">
        <v>35</v>
      </c>
      <c r="AX189" s="13" t="s">
        <v>78</v>
      </c>
      <c r="AY189" s="230" t="s">
        <v>126</v>
      </c>
    </row>
    <row r="190" spans="1:65" s="16" customFormat="1" ht="11.25">
      <c r="B190" s="252"/>
      <c r="C190" s="253"/>
      <c r="D190" s="221" t="s">
        <v>134</v>
      </c>
      <c r="E190" s="254" t="s">
        <v>1</v>
      </c>
      <c r="F190" s="255" t="s">
        <v>238</v>
      </c>
      <c r="G190" s="253"/>
      <c r="H190" s="256">
        <v>94</v>
      </c>
      <c r="I190" s="257"/>
      <c r="J190" s="253"/>
      <c r="K190" s="253"/>
      <c r="L190" s="258"/>
      <c r="M190" s="259"/>
      <c r="N190" s="260"/>
      <c r="O190" s="260"/>
      <c r="P190" s="260"/>
      <c r="Q190" s="260"/>
      <c r="R190" s="260"/>
      <c r="S190" s="260"/>
      <c r="T190" s="261"/>
      <c r="AT190" s="262" t="s">
        <v>134</v>
      </c>
      <c r="AU190" s="262" t="s">
        <v>86</v>
      </c>
      <c r="AV190" s="16" t="s">
        <v>139</v>
      </c>
      <c r="AW190" s="16" t="s">
        <v>35</v>
      </c>
      <c r="AX190" s="16" t="s">
        <v>78</v>
      </c>
      <c r="AY190" s="262" t="s">
        <v>126</v>
      </c>
    </row>
    <row r="191" spans="1:65" s="13" customFormat="1" ht="11.25">
      <c r="B191" s="219"/>
      <c r="C191" s="220"/>
      <c r="D191" s="221" t="s">
        <v>134</v>
      </c>
      <c r="E191" s="222" t="s">
        <v>1</v>
      </c>
      <c r="F191" s="223" t="s">
        <v>147</v>
      </c>
      <c r="G191" s="220"/>
      <c r="H191" s="224">
        <v>30.3</v>
      </c>
      <c r="I191" s="225"/>
      <c r="J191" s="220"/>
      <c r="K191" s="220"/>
      <c r="L191" s="226"/>
      <c r="M191" s="227"/>
      <c r="N191" s="228"/>
      <c r="O191" s="228"/>
      <c r="P191" s="228"/>
      <c r="Q191" s="228"/>
      <c r="R191" s="228"/>
      <c r="S191" s="228"/>
      <c r="T191" s="229"/>
      <c r="AT191" s="230" t="s">
        <v>134</v>
      </c>
      <c r="AU191" s="230" t="s">
        <v>86</v>
      </c>
      <c r="AV191" s="13" t="s">
        <v>86</v>
      </c>
      <c r="AW191" s="13" t="s">
        <v>35</v>
      </c>
      <c r="AX191" s="13" t="s">
        <v>78</v>
      </c>
      <c r="AY191" s="230" t="s">
        <v>126</v>
      </c>
    </row>
    <row r="192" spans="1:65" s="15" customFormat="1" ht="11.25">
      <c r="B192" s="241"/>
      <c r="C192" s="242"/>
      <c r="D192" s="221" t="s">
        <v>134</v>
      </c>
      <c r="E192" s="243" t="s">
        <v>1</v>
      </c>
      <c r="F192" s="244" t="s">
        <v>162</v>
      </c>
      <c r="G192" s="242"/>
      <c r="H192" s="245">
        <v>124.3</v>
      </c>
      <c r="I192" s="246"/>
      <c r="J192" s="242"/>
      <c r="K192" s="242"/>
      <c r="L192" s="247"/>
      <c r="M192" s="248"/>
      <c r="N192" s="249"/>
      <c r="O192" s="249"/>
      <c r="P192" s="249"/>
      <c r="Q192" s="249"/>
      <c r="R192" s="249"/>
      <c r="S192" s="249"/>
      <c r="T192" s="250"/>
      <c r="AT192" s="251" t="s">
        <v>134</v>
      </c>
      <c r="AU192" s="251" t="s">
        <v>86</v>
      </c>
      <c r="AV192" s="15" t="s">
        <v>132</v>
      </c>
      <c r="AW192" s="15" t="s">
        <v>35</v>
      </c>
      <c r="AX192" s="15" t="s">
        <v>8</v>
      </c>
      <c r="AY192" s="251" t="s">
        <v>126</v>
      </c>
    </row>
    <row r="193" spans="1:65" s="2" customFormat="1" ht="24" customHeight="1">
      <c r="A193" s="35"/>
      <c r="B193" s="36"/>
      <c r="C193" s="205" t="s">
        <v>239</v>
      </c>
      <c r="D193" s="205" t="s">
        <v>128</v>
      </c>
      <c r="E193" s="206" t="s">
        <v>240</v>
      </c>
      <c r="F193" s="207" t="s">
        <v>241</v>
      </c>
      <c r="G193" s="208" t="s">
        <v>131</v>
      </c>
      <c r="H193" s="209">
        <v>18.399999999999999</v>
      </c>
      <c r="I193" s="210"/>
      <c r="J193" s="211">
        <f>ROUND(I193*H193,0)</f>
        <v>0</v>
      </c>
      <c r="K193" s="212"/>
      <c r="L193" s="40"/>
      <c r="M193" s="213" t="s">
        <v>1</v>
      </c>
      <c r="N193" s="214" t="s">
        <v>43</v>
      </c>
      <c r="O193" s="72"/>
      <c r="P193" s="215">
        <f>O193*H193</f>
        <v>0</v>
      </c>
      <c r="Q193" s="215">
        <v>0</v>
      </c>
      <c r="R193" s="215">
        <f>Q193*H193</f>
        <v>0</v>
      </c>
      <c r="S193" s="215">
        <v>0</v>
      </c>
      <c r="T193" s="216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17" t="s">
        <v>132</v>
      </c>
      <c r="AT193" s="217" t="s">
        <v>128</v>
      </c>
      <c r="AU193" s="217" t="s">
        <v>86</v>
      </c>
      <c r="AY193" s="18" t="s">
        <v>126</v>
      </c>
      <c r="BE193" s="218">
        <f>IF(N193="základní",J193,0)</f>
        <v>0</v>
      </c>
      <c r="BF193" s="218">
        <f>IF(N193="snížená",J193,0)</f>
        <v>0</v>
      </c>
      <c r="BG193" s="218">
        <f>IF(N193="zákl. přenesená",J193,0)</f>
        <v>0</v>
      </c>
      <c r="BH193" s="218">
        <f>IF(N193="sníž. přenesená",J193,0)</f>
        <v>0</v>
      </c>
      <c r="BI193" s="218">
        <f>IF(N193="nulová",J193,0)</f>
        <v>0</v>
      </c>
      <c r="BJ193" s="18" t="s">
        <v>8</v>
      </c>
      <c r="BK193" s="218">
        <f>ROUND(I193*H193,0)</f>
        <v>0</v>
      </c>
      <c r="BL193" s="18" t="s">
        <v>132</v>
      </c>
      <c r="BM193" s="217" t="s">
        <v>242</v>
      </c>
    </row>
    <row r="194" spans="1:65" s="14" customFormat="1" ht="11.25">
      <c r="B194" s="231"/>
      <c r="C194" s="232"/>
      <c r="D194" s="221" t="s">
        <v>134</v>
      </c>
      <c r="E194" s="233" t="s">
        <v>1</v>
      </c>
      <c r="F194" s="234" t="s">
        <v>243</v>
      </c>
      <c r="G194" s="232"/>
      <c r="H194" s="233" t="s">
        <v>1</v>
      </c>
      <c r="I194" s="235"/>
      <c r="J194" s="232"/>
      <c r="K194" s="232"/>
      <c r="L194" s="236"/>
      <c r="M194" s="237"/>
      <c r="N194" s="238"/>
      <c r="O194" s="238"/>
      <c r="P194" s="238"/>
      <c r="Q194" s="238"/>
      <c r="R194" s="238"/>
      <c r="S194" s="238"/>
      <c r="T194" s="239"/>
      <c r="AT194" s="240" t="s">
        <v>134</v>
      </c>
      <c r="AU194" s="240" t="s">
        <v>86</v>
      </c>
      <c r="AV194" s="14" t="s">
        <v>8</v>
      </c>
      <c r="AW194" s="14" t="s">
        <v>35</v>
      </c>
      <c r="AX194" s="14" t="s">
        <v>78</v>
      </c>
      <c r="AY194" s="240" t="s">
        <v>126</v>
      </c>
    </row>
    <row r="195" spans="1:65" s="13" customFormat="1" ht="11.25">
      <c r="B195" s="219"/>
      <c r="C195" s="220"/>
      <c r="D195" s="221" t="s">
        <v>134</v>
      </c>
      <c r="E195" s="222" t="s">
        <v>1</v>
      </c>
      <c r="F195" s="223" t="s">
        <v>244</v>
      </c>
      <c r="G195" s="220"/>
      <c r="H195" s="224">
        <v>18.399999999999999</v>
      </c>
      <c r="I195" s="225"/>
      <c r="J195" s="220"/>
      <c r="K195" s="220"/>
      <c r="L195" s="226"/>
      <c r="M195" s="227"/>
      <c r="N195" s="228"/>
      <c r="O195" s="228"/>
      <c r="P195" s="228"/>
      <c r="Q195" s="228"/>
      <c r="R195" s="228"/>
      <c r="S195" s="228"/>
      <c r="T195" s="229"/>
      <c r="AT195" s="230" t="s">
        <v>134</v>
      </c>
      <c r="AU195" s="230" t="s">
        <v>86</v>
      </c>
      <c r="AV195" s="13" t="s">
        <v>86</v>
      </c>
      <c r="AW195" s="13" t="s">
        <v>35</v>
      </c>
      <c r="AX195" s="13" t="s">
        <v>8</v>
      </c>
      <c r="AY195" s="230" t="s">
        <v>126</v>
      </c>
    </row>
    <row r="196" spans="1:65" s="2" customFormat="1" ht="24" customHeight="1">
      <c r="A196" s="35"/>
      <c r="B196" s="36"/>
      <c r="C196" s="205" t="s">
        <v>7</v>
      </c>
      <c r="D196" s="205" t="s">
        <v>128</v>
      </c>
      <c r="E196" s="206" t="s">
        <v>245</v>
      </c>
      <c r="F196" s="207" t="s">
        <v>246</v>
      </c>
      <c r="G196" s="208" t="s">
        <v>131</v>
      </c>
      <c r="H196" s="209">
        <v>41.01</v>
      </c>
      <c r="I196" s="210"/>
      <c r="J196" s="211">
        <f>ROUND(I196*H196,0)</f>
        <v>0</v>
      </c>
      <c r="K196" s="212"/>
      <c r="L196" s="40"/>
      <c r="M196" s="213" t="s">
        <v>1</v>
      </c>
      <c r="N196" s="214" t="s">
        <v>43</v>
      </c>
      <c r="O196" s="72"/>
      <c r="P196" s="215">
        <f>O196*H196</f>
        <v>0</v>
      </c>
      <c r="Q196" s="215">
        <v>0</v>
      </c>
      <c r="R196" s="215">
        <f>Q196*H196</f>
        <v>0</v>
      </c>
      <c r="S196" s="215">
        <v>0</v>
      </c>
      <c r="T196" s="216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17" t="s">
        <v>132</v>
      </c>
      <c r="AT196" s="217" t="s">
        <v>128</v>
      </c>
      <c r="AU196" s="217" t="s">
        <v>86</v>
      </c>
      <c r="AY196" s="18" t="s">
        <v>126</v>
      </c>
      <c r="BE196" s="218">
        <f>IF(N196="základní",J196,0)</f>
        <v>0</v>
      </c>
      <c r="BF196" s="218">
        <f>IF(N196="snížená",J196,0)</f>
        <v>0</v>
      </c>
      <c r="BG196" s="218">
        <f>IF(N196="zákl. přenesená",J196,0)</f>
        <v>0</v>
      </c>
      <c r="BH196" s="218">
        <f>IF(N196="sníž. přenesená",J196,0)</f>
        <v>0</v>
      </c>
      <c r="BI196" s="218">
        <f>IF(N196="nulová",J196,0)</f>
        <v>0</v>
      </c>
      <c r="BJ196" s="18" t="s">
        <v>8</v>
      </c>
      <c r="BK196" s="218">
        <f>ROUND(I196*H196,0)</f>
        <v>0</v>
      </c>
      <c r="BL196" s="18" t="s">
        <v>132</v>
      </c>
      <c r="BM196" s="217" t="s">
        <v>247</v>
      </c>
    </row>
    <row r="197" spans="1:65" s="14" customFormat="1" ht="11.25">
      <c r="B197" s="231"/>
      <c r="C197" s="232"/>
      <c r="D197" s="221" t="s">
        <v>134</v>
      </c>
      <c r="E197" s="233" t="s">
        <v>1</v>
      </c>
      <c r="F197" s="234" t="s">
        <v>248</v>
      </c>
      <c r="G197" s="232"/>
      <c r="H197" s="233" t="s">
        <v>1</v>
      </c>
      <c r="I197" s="235"/>
      <c r="J197" s="232"/>
      <c r="K197" s="232"/>
      <c r="L197" s="236"/>
      <c r="M197" s="237"/>
      <c r="N197" s="238"/>
      <c r="O197" s="238"/>
      <c r="P197" s="238"/>
      <c r="Q197" s="238"/>
      <c r="R197" s="238"/>
      <c r="S197" s="238"/>
      <c r="T197" s="239"/>
      <c r="AT197" s="240" t="s">
        <v>134</v>
      </c>
      <c r="AU197" s="240" t="s">
        <v>86</v>
      </c>
      <c r="AV197" s="14" t="s">
        <v>8</v>
      </c>
      <c r="AW197" s="14" t="s">
        <v>35</v>
      </c>
      <c r="AX197" s="14" t="s">
        <v>78</v>
      </c>
      <c r="AY197" s="240" t="s">
        <v>126</v>
      </c>
    </row>
    <row r="198" spans="1:65" s="13" customFormat="1" ht="11.25">
      <c r="B198" s="219"/>
      <c r="C198" s="220"/>
      <c r="D198" s="221" t="s">
        <v>134</v>
      </c>
      <c r="E198" s="222" t="s">
        <v>1</v>
      </c>
      <c r="F198" s="223" t="s">
        <v>159</v>
      </c>
      <c r="G198" s="220"/>
      <c r="H198" s="224">
        <v>7.5</v>
      </c>
      <c r="I198" s="225"/>
      <c r="J198" s="220"/>
      <c r="K198" s="220"/>
      <c r="L198" s="226"/>
      <c r="M198" s="227"/>
      <c r="N198" s="228"/>
      <c r="O198" s="228"/>
      <c r="P198" s="228"/>
      <c r="Q198" s="228"/>
      <c r="R198" s="228"/>
      <c r="S198" s="228"/>
      <c r="T198" s="229"/>
      <c r="AT198" s="230" t="s">
        <v>134</v>
      </c>
      <c r="AU198" s="230" t="s">
        <v>86</v>
      </c>
      <c r="AV198" s="13" t="s">
        <v>86</v>
      </c>
      <c r="AW198" s="13" t="s">
        <v>35</v>
      </c>
      <c r="AX198" s="13" t="s">
        <v>78</v>
      </c>
      <c r="AY198" s="230" t="s">
        <v>126</v>
      </c>
    </row>
    <row r="199" spans="1:65" s="13" customFormat="1" ht="22.5">
      <c r="B199" s="219"/>
      <c r="C199" s="220"/>
      <c r="D199" s="221" t="s">
        <v>134</v>
      </c>
      <c r="E199" s="222" t="s">
        <v>1</v>
      </c>
      <c r="F199" s="223" t="s">
        <v>160</v>
      </c>
      <c r="G199" s="220"/>
      <c r="H199" s="224">
        <v>20.46</v>
      </c>
      <c r="I199" s="225"/>
      <c r="J199" s="220"/>
      <c r="K199" s="220"/>
      <c r="L199" s="226"/>
      <c r="M199" s="227"/>
      <c r="N199" s="228"/>
      <c r="O199" s="228"/>
      <c r="P199" s="228"/>
      <c r="Q199" s="228"/>
      <c r="R199" s="228"/>
      <c r="S199" s="228"/>
      <c r="T199" s="229"/>
      <c r="AT199" s="230" t="s">
        <v>134</v>
      </c>
      <c r="AU199" s="230" t="s">
        <v>86</v>
      </c>
      <c r="AV199" s="13" t="s">
        <v>86</v>
      </c>
      <c r="AW199" s="13" t="s">
        <v>35</v>
      </c>
      <c r="AX199" s="13" t="s">
        <v>78</v>
      </c>
      <c r="AY199" s="230" t="s">
        <v>126</v>
      </c>
    </row>
    <row r="200" spans="1:65" s="13" customFormat="1" ht="22.5">
      <c r="B200" s="219"/>
      <c r="C200" s="220"/>
      <c r="D200" s="221" t="s">
        <v>134</v>
      </c>
      <c r="E200" s="222" t="s">
        <v>1</v>
      </c>
      <c r="F200" s="223" t="s">
        <v>161</v>
      </c>
      <c r="G200" s="220"/>
      <c r="H200" s="224">
        <v>13.05</v>
      </c>
      <c r="I200" s="225"/>
      <c r="J200" s="220"/>
      <c r="K200" s="220"/>
      <c r="L200" s="226"/>
      <c r="M200" s="227"/>
      <c r="N200" s="228"/>
      <c r="O200" s="228"/>
      <c r="P200" s="228"/>
      <c r="Q200" s="228"/>
      <c r="R200" s="228"/>
      <c r="S200" s="228"/>
      <c r="T200" s="229"/>
      <c r="AT200" s="230" t="s">
        <v>134</v>
      </c>
      <c r="AU200" s="230" t="s">
        <v>86</v>
      </c>
      <c r="AV200" s="13" t="s">
        <v>86</v>
      </c>
      <c r="AW200" s="13" t="s">
        <v>35</v>
      </c>
      <c r="AX200" s="13" t="s">
        <v>78</v>
      </c>
      <c r="AY200" s="230" t="s">
        <v>126</v>
      </c>
    </row>
    <row r="201" spans="1:65" s="15" customFormat="1" ht="11.25">
      <c r="B201" s="241"/>
      <c r="C201" s="242"/>
      <c r="D201" s="221" t="s">
        <v>134</v>
      </c>
      <c r="E201" s="243" t="s">
        <v>1</v>
      </c>
      <c r="F201" s="244" t="s">
        <v>162</v>
      </c>
      <c r="G201" s="242"/>
      <c r="H201" s="245">
        <v>41.010000000000005</v>
      </c>
      <c r="I201" s="246"/>
      <c r="J201" s="242"/>
      <c r="K201" s="242"/>
      <c r="L201" s="247"/>
      <c r="M201" s="248"/>
      <c r="N201" s="249"/>
      <c r="O201" s="249"/>
      <c r="P201" s="249"/>
      <c r="Q201" s="249"/>
      <c r="R201" s="249"/>
      <c r="S201" s="249"/>
      <c r="T201" s="250"/>
      <c r="AT201" s="251" t="s">
        <v>134</v>
      </c>
      <c r="AU201" s="251" t="s">
        <v>86</v>
      </c>
      <c r="AV201" s="15" t="s">
        <v>132</v>
      </c>
      <c r="AW201" s="15" t="s">
        <v>35</v>
      </c>
      <c r="AX201" s="15" t="s">
        <v>8</v>
      </c>
      <c r="AY201" s="251" t="s">
        <v>126</v>
      </c>
    </row>
    <row r="202" spans="1:65" s="2" customFormat="1" ht="36" customHeight="1">
      <c r="A202" s="35"/>
      <c r="B202" s="36"/>
      <c r="C202" s="205" t="s">
        <v>249</v>
      </c>
      <c r="D202" s="205" t="s">
        <v>128</v>
      </c>
      <c r="E202" s="206" t="s">
        <v>250</v>
      </c>
      <c r="F202" s="207" t="s">
        <v>251</v>
      </c>
      <c r="G202" s="208" t="s">
        <v>131</v>
      </c>
      <c r="H202" s="209">
        <v>30.3</v>
      </c>
      <c r="I202" s="210"/>
      <c r="J202" s="211">
        <f>ROUND(I202*H202,0)</f>
        <v>0</v>
      </c>
      <c r="K202" s="212"/>
      <c r="L202" s="40"/>
      <c r="M202" s="213" t="s">
        <v>1</v>
      </c>
      <c r="N202" s="214" t="s">
        <v>43</v>
      </c>
      <c r="O202" s="72"/>
      <c r="P202" s="215">
        <f>O202*H202</f>
        <v>0</v>
      </c>
      <c r="Q202" s="215">
        <v>0</v>
      </c>
      <c r="R202" s="215">
        <f>Q202*H202</f>
        <v>0</v>
      </c>
      <c r="S202" s="215">
        <v>0</v>
      </c>
      <c r="T202" s="216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17" t="s">
        <v>132</v>
      </c>
      <c r="AT202" s="217" t="s">
        <v>128</v>
      </c>
      <c r="AU202" s="217" t="s">
        <v>86</v>
      </c>
      <c r="AY202" s="18" t="s">
        <v>126</v>
      </c>
      <c r="BE202" s="218">
        <f>IF(N202="základní",J202,0)</f>
        <v>0</v>
      </c>
      <c r="BF202" s="218">
        <f>IF(N202="snížená",J202,0)</f>
        <v>0</v>
      </c>
      <c r="BG202" s="218">
        <f>IF(N202="zákl. přenesená",J202,0)</f>
        <v>0</v>
      </c>
      <c r="BH202" s="218">
        <f>IF(N202="sníž. přenesená",J202,0)</f>
        <v>0</v>
      </c>
      <c r="BI202" s="218">
        <f>IF(N202="nulová",J202,0)</f>
        <v>0</v>
      </c>
      <c r="BJ202" s="18" t="s">
        <v>8</v>
      </c>
      <c r="BK202" s="218">
        <f>ROUND(I202*H202,0)</f>
        <v>0</v>
      </c>
      <c r="BL202" s="18" t="s">
        <v>132</v>
      </c>
      <c r="BM202" s="217" t="s">
        <v>252</v>
      </c>
    </row>
    <row r="203" spans="1:65" s="13" customFormat="1" ht="11.25">
      <c r="B203" s="219"/>
      <c r="C203" s="220"/>
      <c r="D203" s="221" t="s">
        <v>134</v>
      </c>
      <c r="E203" s="222" t="s">
        <v>1</v>
      </c>
      <c r="F203" s="223" t="s">
        <v>253</v>
      </c>
      <c r="G203" s="220"/>
      <c r="H203" s="224">
        <v>30.3</v>
      </c>
      <c r="I203" s="225"/>
      <c r="J203" s="220"/>
      <c r="K203" s="220"/>
      <c r="L203" s="226"/>
      <c r="M203" s="227"/>
      <c r="N203" s="228"/>
      <c r="O203" s="228"/>
      <c r="P203" s="228"/>
      <c r="Q203" s="228"/>
      <c r="R203" s="228"/>
      <c r="S203" s="228"/>
      <c r="T203" s="229"/>
      <c r="AT203" s="230" t="s">
        <v>134</v>
      </c>
      <c r="AU203" s="230" t="s">
        <v>86</v>
      </c>
      <c r="AV203" s="13" t="s">
        <v>86</v>
      </c>
      <c r="AW203" s="13" t="s">
        <v>35</v>
      </c>
      <c r="AX203" s="13" t="s">
        <v>8</v>
      </c>
      <c r="AY203" s="230" t="s">
        <v>126</v>
      </c>
    </row>
    <row r="204" spans="1:65" s="2" customFormat="1" ht="48" customHeight="1">
      <c r="A204" s="35"/>
      <c r="B204" s="36"/>
      <c r="C204" s="205" t="s">
        <v>254</v>
      </c>
      <c r="D204" s="205" t="s">
        <v>128</v>
      </c>
      <c r="E204" s="206" t="s">
        <v>255</v>
      </c>
      <c r="F204" s="207" t="s">
        <v>256</v>
      </c>
      <c r="G204" s="208" t="s">
        <v>131</v>
      </c>
      <c r="H204" s="209">
        <v>30.3</v>
      </c>
      <c r="I204" s="210"/>
      <c r="J204" s="211">
        <f>ROUND(I204*H204,0)</f>
        <v>0</v>
      </c>
      <c r="K204" s="212"/>
      <c r="L204" s="40"/>
      <c r="M204" s="213" t="s">
        <v>1</v>
      </c>
      <c r="N204" s="214" t="s">
        <v>43</v>
      </c>
      <c r="O204" s="72"/>
      <c r="P204" s="215">
        <f>O204*H204</f>
        <v>0</v>
      </c>
      <c r="Q204" s="215">
        <v>0.1837</v>
      </c>
      <c r="R204" s="215">
        <f>Q204*H204</f>
        <v>5.5661100000000001</v>
      </c>
      <c r="S204" s="215">
        <v>0</v>
      </c>
      <c r="T204" s="216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17" t="s">
        <v>132</v>
      </c>
      <c r="AT204" s="217" t="s">
        <v>128</v>
      </c>
      <c r="AU204" s="217" t="s">
        <v>86</v>
      </c>
      <c r="AY204" s="18" t="s">
        <v>126</v>
      </c>
      <c r="BE204" s="218">
        <f>IF(N204="základní",J204,0)</f>
        <v>0</v>
      </c>
      <c r="BF204" s="218">
        <f>IF(N204="snížená",J204,0)</f>
        <v>0</v>
      </c>
      <c r="BG204" s="218">
        <f>IF(N204="zákl. přenesená",J204,0)</f>
        <v>0</v>
      </c>
      <c r="BH204" s="218">
        <f>IF(N204="sníž. přenesená",J204,0)</f>
        <v>0</v>
      </c>
      <c r="BI204" s="218">
        <f>IF(N204="nulová",J204,0)</f>
        <v>0</v>
      </c>
      <c r="BJ204" s="18" t="s">
        <v>8</v>
      </c>
      <c r="BK204" s="218">
        <f>ROUND(I204*H204,0)</f>
        <v>0</v>
      </c>
      <c r="BL204" s="18" t="s">
        <v>132</v>
      </c>
      <c r="BM204" s="217" t="s">
        <v>257</v>
      </c>
    </row>
    <row r="205" spans="1:65" s="13" customFormat="1" ht="11.25">
      <c r="B205" s="219"/>
      <c r="C205" s="220"/>
      <c r="D205" s="221" t="s">
        <v>134</v>
      </c>
      <c r="E205" s="222" t="s">
        <v>1</v>
      </c>
      <c r="F205" s="223" t="s">
        <v>253</v>
      </c>
      <c r="G205" s="220"/>
      <c r="H205" s="224">
        <v>30.3</v>
      </c>
      <c r="I205" s="225"/>
      <c r="J205" s="220"/>
      <c r="K205" s="220"/>
      <c r="L205" s="226"/>
      <c r="M205" s="227"/>
      <c r="N205" s="228"/>
      <c r="O205" s="228"/>
      <c r="P205" s="228"/>
      <c r="Q205" s="228"/>
      <c r="R205" s="228"/>
      <c r="S205" s="228"/>
      <c r="T205" s="229"/>
      <c r="AT205" s="230" t="s">
        <v>134</v>
      </c>
      <c r="AU205" s="230" t="s">
        <v>86</v>
      </c>
      <c r="AV205" s="13" t="s">
        <v>86</v>
      </c>
      <c r="AW205" s="13" t="s">
        <v>35</v>
      </c>
      <c r="AX205" s="13" t="s">
        <v>8</v>
      </c>
      <c r="AY205" s="230" t="s">
        <v>126</v>
      </c>
    </row>
    <row r="206" spans="1:65" s="2" customFormat="1" ht="16.5" customHeight="1">
      <c r="A206" s="35"/>
      <c r="B206" s="36"/>
      <c r="C206" s="263" t="s">
        <v>258</v>
      </c>
      <c r="D206" s="263" t="s">
        <v>259</v>
      </c>
      <c r="E206" s="264" t="s">
        <v>260</v>
      </c>
      <c r="F206" s="265" t="s">
        <v>261</v>
      </c>
      <c r="G206" s="266" t="s">
        <v>131</v>
      </c>
      <c r="H206" s="267">
        <v>30.905999999999999</v>
      </c>
      <c r="I206" s="268"/>
      <c r="J206" s="269">
        <f>ROUND(I206*H206,0)</f>
        <v>0</v>
      </c>
      <c r="K206" s="270"/>
      <c r="L206" s="271"/>
      <c r="M206" s="272" t="s">
        <v>1</v>
      </c>
      <c r="N206" s="273" t="s">
        <v>43</v>
      </c>
      <c r="O206" s="72"/>
      <c r="P206" s="215">
        <f>O206*H206</f>
        <v>0</v>
      </c>
      <c r="Q206" s="215">
        <v>0.222</v>
      </c>
      <c r="R206" s="215">
        <f>Q206*H206</f>
        <v>6.8611319999999996</v>
      </c>
      <c r="S206" s="215">
        <v>0</v>
      </c>
      <c r="T206" s="216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17" t="s">
        <v>171</v>
      </c>
      <c r="AT206" s="217" t="s">
        <v>259</v>
      </c>
      <c r="AU206" s="217" t="s">
        <v>86</v>
      </c>
      <c r="AY206" s="18" t="s">
        <v>126</v>
      </c>
      <c r="BE206" s="218">
        <f>IF(N206="základní",J206,0)</f>
        <v>0</v>
      </c>
      <c r="BF206" s="218">
        <f>IF(N206="snížená",J206,0)</f>
        <v>0</v>
      </c>
      <c r="BG206" s="218">
        <f>IF(N206="zákl. přenesená",J206,0)</f>
        <v>0</v>
      </c>
      <c r="BH206" s="218">
        <f>IF(N206="sníž. přenesená",J206,0)</f>
        <v>0</v>
      </c>
      <c r="BI206" s="218">
        <f>IF(N206="nulová",J206,0)</f>
        <v>0</v>
      </c>
      <c r="BJ206" s="18" t="s">
        <v>8</v>
      </c>
      <c r="BK206" s="218">
        <f>ROUND(I206*H206,0)</f>
        <v>0</v>
      </c>
      <c r="BL206" s="18" t="s">
        <v>132</v>
      </c>
      <c r="BM206" s="217" t="s">
        <v>262</v>
      </c>
    </row>
    <row r="207" spans="1:65" s="13" customFormat="1" ht="11.25">
      <c r="B207" s="219"/>
      <c r="C207" s="220"/>
      <c r="D207" s="221" t="s">
        <v>134</v>
      </c>
      <c r="E207" s="222" t="s">
        <v>1</v>
      </c>
      <c r="F207" s="223" t="s">
        <v>263</v>
      </c>
      <c r="G207" s="220"/>
      <c r="H207" s="224">
        <v>30.905999999999999</v>
      </c>
      <c r="I207" s="225"/>
      <c r="J207" s="220"/>
      <c r="K207" s="220"/>
      <c r="L207" s="226"/>
      <c r="M207" s="227"/>
      <c r="N207" s="228"/>
      <c r="O207" s="228"/>
      <c r="P207" s="228"/>
      <c r="Q207" s="228"/>
      <c r="R207" s="228"/>
      <c r="S207" s="228"/>
      <c r="T207" s="229"/>
      <c r="AT207" s="230" t="s">
        <v>134</v>
      </c>
      <c r="AU207" s="230" t="s">
        <v>86</v>
      </c>
      <c r="AV207" s="13" t="s">
        <v>86</v>
      </c>
      <c r="AW207" s="13" t="s">
        <v>35</v>
      </c>
      <c r="AX207" s="13" t="s">
        <v>8</v>
      </c>
      <c r="AY207" s="230" t="s">
        <v>126</v>
      </c>
    </row>
    <row r="208" spans="1:65" s="2" customFormat="1" ht="72" customHeight="1">
      <c r="A208" s="35"/>
      <c r="B208" s="36"/>
      <c r="C208" s="205" t="s">
        <v>264</v>
      </c>
      <c r="D208" s="205" t="s">
        <v>128</v>
      </c>
      <c r="E208" s="206" t="s">
        <v>265</v>
      </c>
      <c r="F208" s="207" t="s">
        <v>266</v>
      </c>
      <c r="G208" s="208" t="s">
        <v>131</v>
      </c>
      <c r="H208" s="209">
        <v>124.2</v>
      </c>
      <c r="I208" s="210"/>
      <c r="J208" s="211">
        <f>ROUND(I208*H208,0)</f>
        <v>0</v>
      </c>
      <c r="K208" s="212"/>
      <c r="L208" s="40"/>
      <c r="M208" s="213" t="s">
        <v>1</v>
      </c>
      <c r="N208" s="214" t="s">
        <v>43</v>
      </c>
      <c r="O208" s="72"/>
      <c r="P208" s="215">
        <f>O208*H208</f>
        <v>0</v>
      </c>
      <c r="Q208" s="215">
        <v>8.4250000000000005E-2</v>
      </c>
      <c r="R208" s="215">
        <f>Q208*H208</f>
        <v>10.463850000000001</v>
      </c>
      <c r="S208" s="215">
        <v>0</v>
      </c>
      <c r="T208" s="216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17" t="s">
        <v>132</v>
      </c>
      <c r="AT208" s="217" t="s">
        <v>128</v>
      </c>
      <c r="AU208" s="217" t="s">
        <v>86</v>
      </c>
      <c r="AY208" s="18" t="s">
        <v>126</v>
      </c>
      <c r="BE208" s="218">
        <f>IF(N208="základní",J208,0)</f>
        <v>0</v>
      </c>
      <c r="BF208" s="218">
        <f>IF(N208="snížená",J208,0)</f>
        <v>0</v>
      </c>
      <c r="BG208" s="218">
        <f>IF(N208="zákl. přenesená",J208,0)</f>
        <v>0</v>
      </c>
      <c r="BH208" s="218">
        <f>IF(N208="sníž. přenesená",J208,0)</f>
        <v>0</v>
      </c>
      <c r="BI208" s="218">
        <f>IF(N208="nulová",J208,0)</f>
        <v>0</v>
      </c>
      <c r="BJ208" s="18" t="s">
        <v>8</v>
      </c>
      <c r="BK208" s="218">
        <f>ROUND(I208*H208,0)</f>
        <v>0</v>
      </c>
      <c r="BL208" s="18" t="s">
        <v>132</v>
      </c>
      <c r="BM208" s="217" t="s">
        <v>267</v>
      </c>
    </row>
    <row r="209" spans="1:65" s="14" customFormat="1" ht="11.25">
      <c r="B209" s="231"/>
      <c r="C209" s="232"/>
      <c r="D209" s="221" t="s">
        <v>134</v>
      </c>
      <c r="E209" s="233" t="s">
        <v>1</v>
      </c>
      <c r="F209" s="234" t="s">
        <v>268</v>
      </c>
      <c r="G209" s="232"/>
      <c r="H209" s="233" t="s">
        <v>1</v>
      </c>
      <c r="I209" s="235"/>
      <c r="J209" s="232"/>
      <c r="K209" s="232"/>
      <c r="L209" s="236"/>
      <c r="M209" s="237"/>
      <c r="N209" s="238"/>
      <c r="O209" s="238"/>
      <c r="P209" s="238"/>
      <c r="Q209" s="238"/>
      <c r="R209" s="238"/>
      <c r="S209" s="238"/>
      <c r="T209" s="239"/>
      <c r="AT209" s="240" t="s">
        <v>134</v>
      </c>
      <c r="AU209" s="240" t="s">
        <v>86</v>
      </c>
      <c r="AV209" s="14" t="s">
        <v>8</v>
      </c>
      <c r="AW209" s="14" t="s">
        <v>35</v>
      </c>
      <c r="AX209" s="14" t="s">
        <v>78</v>
      </c>
      <c r="AY209" s="240" t="s">
        <v>126</v>
      </c>
    </row>
    <row r="210" spans="1:65" s="13" customFormat="1" ht="11.25">
      <c r="B210" s="219"/>
      <c r="C210" s="220"/>
      <c r="D210" s="221" t="s">
        <v>134</v>
      </c>
      <c r="E210" s="222" t="s">
        <v>1</v>
      </c>
      <c r="F210" s="223" t="s">
        <v>269</v>
      </c>
      <c r="G210" s="220"/>
      <c r="H210" s="224">
        <v>58.7</v>
      </c>
      <c r="I210" s="225"/>
      <c r="J210" s="220"/>
      <c r="K210" s="220"/>
      <c r="L210" s="226"/>
      <c r="M210" s="227"/>
      <c r="N210" s="228"/>
      <c r="O210" s="228"/>
      <c r="P210" s="228"/>
      <c r="Q210" s="228"/>
      <c r="R210" s="228"/>
      <c r="S210" s="228"/>
      <c r="T210" s="229"/>
      <c r="AT210" s="230" t="s">
        <v>134</v>
      </c>
      <c r="AU210" s="230" t="s">
        <v>86</v>
      </c>
      <c r="AV210" s="13" t="s">
        <v>86</v>
      </c>
      <c r="AW210" s="13" t="s">
        <v>35</v>
      </c>
      <c r="AX210" s="13" t="s">
        <v>78</v>
      </c>
      <c r="AY210" s="230" t="s">
        <v>126</v>
      </c>
    </row>
    <row r="211" spans="1:65" s="13" customFormat="1" ht="11.25">
      <c r="B211" s="219"/>
      <c r="C211" s="220"/>
      <c r="D211" s="221" t="s">
        <v>134</v>
      </c>
      <c r="E211" s="222" t="s">
        <v>1</v>
      </c>
      <c r="F211" s="223" t="s">
        <v>237</v>
      </c>
      <c r="G211" s="220"/>
      <c r="H211" s="224">
        <v>65.5</v>
      </c>
      <c r="I211" s="225"/>
      <c r="J211" s="220"/>
      <c r="K211" s="220"/>
      <c r="L211" s="226"/>
      <c r="M211" s="227"/>
      <c r="N211" s="228"/>
      <c r="O211" s="228"/>
      <c r="P211" s="228"/>
      <c r="Q211" s="228"/>
      <c r="R211" s="228"/>
      <c r="S211" s="228"/>
      <c r="T211" s="229"/>
      <c r="AT211" s="230" t="s">
        <v>134</v>
      </c>
      <c r="AU211" s="230" t="s">
        <v>86</v>
      </c>
      <c r="AV211" s="13" t="s">
        <v>86</v>
      </c>
      <c r="AW211" s="13" t="s">
        <v>35</v>
      </c>
      <c r="AX211" s="13" t="s">
        <v>78</v>
      </c>
      <c r="AY211" s="230" t="s">
        <v>126</v>
      </c>
    </row>
    <row r="212" spans="1:65" s="15" customFormat="1" ht="11.25">
      <c r="B212" s="241"/>
      <c r="C212" s="242"/>
      <c r="D212" s="221" t="s">
        <v>134</v>
      </c>
      <c r="E212" s="243" t="s">
        <v>1</v>
      </c>
      <c r="F212" s="244" t="s">
        <v>162</v>
      </c>
      <c r="G212" s="242"/>
      <c r="H212" s="245">
        <v>124.2</v>
      </c>
      <c r="I212" s="246"/>
      <c r="J212" s="242"/>
      <c r="K212" s="242"/>
      <c r="L212" s="247"/>
      <c r="M212" s="248"/>
      <c r="N212" s="249"/>
      <c r="O212" s="249"/>
      <c r="P212" s="249"/>
      <c r="Q212" s="249"/>
      <c r="R212" s="249"/>
      <c r="S212" s="249"/>
      <c r="T212" s="250"/>
      <c r="AT212" s="251" t="s">
        <v>134</v>
      </c>
      <c r="AU212" s="251" t="s">
        <v>86</v>
      </c>
      <c r="AV212" s="15" t="s">
        <v>132</v>
      </c>
      <c r="AW212" s="15" t="s">
        <v>35</v>
      </c>
      <c r="AX212" s="15" t="s">
        <v>8</v>
      </c>
      <c r="AY212" s="251" t="s">
        <v>126</v>
      </c>
    </row>
    <row r="213" spans="1:65" s="2" customFormat="1" ht="16.5" customHeight="1">
      <c r="A213" s="35"/>
      <c r="B213" s="36"/>
      <c r="C213" s="263" t="s">
        <v>270</v>
      </c>
      <c r="D213" s="263" t="s">
        <v>259</v>
      </c>
      <c r="E213" s="264" t="s">
        <v>271</v>
      </c>
      <c r="F213" s="265" t="s">
        <v>272</v>
      </c>
      <c r="G213" s="266" t="s">
        <v>131</v>
      </c>
      <c r="H213" s="267">
        <v>95.284000000000006</v>
      </c>
      <c r="I213" s="268"/>
      <c r="J213" s="269">
        <f>ROUND(I213*H213,0)</f>
        <v>0</v>
      </c>
      <c r="K213" s="270"/>
      <c r="L213" s="271"/>
      <c r="M213" s="272" t="s">
        <v>1</v>
      </c>
      <c r="N213" s="273" t="s">
        <v>43</v>
      </c>
      <c r="O213" s="72"/>
      <c r="P213" s="215">
        <f>O213*H213</f>
        <v>0</v>
      </c>
      <c r="Q213" s="215">
        <v>0.13100000000000001</v>
      </c>
      <c r="R213" s="215">
        <f>Q213*H213</f>
        <v>12.482204000000001</v>
      </c>
      <c r="S213" s="215">
        <v>0</v>
      </c>
      <c r="T213" s="216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17" t="s">
        <v>171</v>
      </c>
      <c r="AT213" s="217" t="s">
        <v>259</v>
      </c>
      <c r="AU213" s="217" t="s">
        <v>86</v>
      </c>
      <c r="AY213" s="18" t="s">
        <v>126</v>
      </c>
      <c r="BE213" s="218">
        <f>IF(N213="základní",J213,0)</f>
        <v>0</v>
      </c>
      <c r="BF213" s="218">
        <f>IF(N213="snížená",J213,0)</f>
        <v>0</v>
      </c>
      <c r="BG213" s="218">
        <f>IF(N213="zákl. přenesená",J213,0)</f>
        <v>0</v>
      </c>
      <c r="BH213" s="218">
        <f>IF(N213="sníž. přenesená",J213,0)</f>
        <v>0</v>
      </c>
      <c r="BI213" s="218">
        <f>IF(N213="nulová",J213,0)</f>
        <v>0</v>
      </c>
      <c r="BJ213" s="18" t="s">
        <v>8</v>
      </c>
      <c r="BK213" s="218">
        <f>ROUND(I213*H213,0)</f>
        <v>0</v>
      </c>
      <c r="BL213" s="18" t="s">
        <v>132</v>
      </c>
      <c r="BM213" s="217" t="s">
        <v>273</v>
      </c>
    </row>
    <row r="214" spans="1:65" s="14" customFormat="1" ht="11.25">
      <c r="B214" s="231"/>
      <c r="C214" s="232"/>
      <c r="D214" s="221" t="s">
        <v>134</v>
      </c>
      <c r="E214" s="233" t="s">
        <v>1</v>
      </c>
      <c r="F214" s="234" t="s">
        <v>268</v>
      </c>
      <c r="G214" s="232"/>
      <c r="H214" s="233" t="s">
        <v>1</v>
      </c>
      <c r="I214" s="235"/>
      <c r="J214" s="232"/>
      <c r="K214" s="232"/>
      <c r="L214" s="236"/>
      <c r="M214" s="237"/>
      <c r="N214" s="238"/>
      <c r="O214" s="238"/>
      <c r="P214" s="238"/>
      <c r="Q214" s="238"/>
      <c r="R214" s="238"/>
      <c r="S214" s="238"/>
      <c r="T214" s="239"/>
      <c r="AT214" s="240" t="s">
        <v>134</v>
      </c>
      <c r="AU214" s="240" t="s">
        <v>86</v>
      </c>
      <c r="AV214" s="14" t="s">
        <v>8</v>
      </c>
      <c r="AW214" s="14" t="s">
        <v>35</v>
      </c>
      <c r="AX214" s="14" t="s">
        <v>78</v>
      </c>
      <c r="AY214" s="240" t="s">
        <v>126</v>
      </c>
    </row>
    <row r="215" spans="1:65" s="13" customFormat="1" ht="11.25">
      <c r="B215" s="219"/>
      <c r="C215" s="220"/>
      <c r="D215" s="221" t="s">
        <v>134</v>
      </c>
      <c r="E215" s="222" t="s">
        <v>1</v>
      </c>
      <c r="F215" s="223" t="s">
        <v>274</v>
      </c>
      <c r="G215" s="220"/>
      <c r="H215" s="224">
        <v>59.874000000000002</v>
      </c>
      <c r="I215" s="225"/>
      <c r="J215" s="220"/>
      <c r="K215" s="220"/>
      <c r="L215" s="226"/>
      <c r="M215" s="227"/>
      <c r="N215" s="228"/>
      <c r="O215" s="228"/>
      <c r="P215" s="228"/>
      <c r="Q215" s="228"/>
      <c r="R215" s="228"/>
      <c r="S215" s="228"/>
      <c r="T215" s="229"/>
      <c r="AT215" s="230" t="s">
        <v>134</v>
      </c>
      <c r="AU215" s="230" t="s">
        <v>86</v>
      </c>
      <c r="AV215" s="13" t="s">
        <v>86</v>
      </c>
      <c r="AW215" s="13" t="s">
        <v>35</v>
      </c>
      <c r="AX215" s="13" t="s">
        <v>78</v>
      </c>
      <c r="AY215" s="230" t="s">
        <v>126</v>
      </c>
    </row>
    <row r="216" spans="1:65" s="13" customFormat="1" ht="22.5">
      <c r="B216" s="219"/>
      <c r="C216" s="220"/>
      <c r="D216" s="221" t="s">
        <v>134</v>
      </c>
      <c r="E216" s="222" t="s">
        <v>1</v>
      </c>
      <c r="F216" s="223" t="s">
        <v>275</v>
      </c>
      <c r="G216" s="220"/>
      <c r="H216" s="224">
        <v>-6.28</v>
      </c>
      <c r="I216" s="225"/>
      <c r="J216" s="220"/>
      <c r="K216" s="220"/>
      <c r="L216" s="226"/>
      <c r="M216" s="227"/>
      <c r="N216" s="228"/>
      <c r="O216" s="228"/>
      <c r="P216" s="228"/>
      <c r="Q216" s="228"/>
      <c r="R216" s="228"/>
      <c r="S216" s="228"/>
      <c r="T216" s="229"/>
      <c r="AT216" s="230" t="s">
        <v>134</v>
      </c>
      <c r="AU216" s="230" t="s">
        <v>86</v>
      </c>
      <c r="AV216" s="13" t="s">
        <v>86</v>
      </c>
      <c r="AW216" s="13" t="s">
        <v>35</v>
      </c>
      <c r="AX216" s="13" t="s">
        <v>78</v>
      </c>
      <c r="AY216" s="230" t="s">
        <v>126</v>
      </c>
    </row>
    <row r="217" spans="1:65" s="16" customFormat="1" ht="11.25">
      <c r="B217" s="252"/>
      <c r="C217" s="253"/>
      <c r="D217" s="221" t="s">
        <v>134</v>
      </c>
      <c r="E217" s="254" t="s">
        <v>1</v>
      </c>
      <c r="F217" s="255" t="s">
        <v>238</v>
      </c>
      <c r="G217" s="253"/>
      <c r="H217" s="256">
        <v>53.594000000000001</v>
      </c>
      <c r="I217" s="257"/>
      <c r="J217" s="253"/>
      <c r="K217" s="253"/>
      <c r="L217" s="258"/>
      <c r="M217" s="259"/>
      <c r="N217" s="260"/>
      <c r="O217" s="260"/>
      <c r="P217" s="260"/>
      <c r="Q217" s="260"/>
      <c r="R217" s="260"/>
      <c r="S217" s="260"/>
      <c r="T217" s="261"/>
      <c r="AT217" s="262" t="s">
        <v>134</v>
      </c>
      <c r="AU217" s="262" t="s">
        <v>86</v>
      </c>
      <c r="AV217" s="16" t="s">
        <v>139</v>
      </c>
      <c r="AW217" s="16" t="s">
        <v>35</v>
      </c>
      <c r="AX217" s="16" t="s">
        <v>78</v>
      </c>
      <c r="AY217" s="262" t="s">
        <v>126</v>
      </c>
    </row>
    <row r="218" spans="1:65" s="13" customFormat="1" ht="11.25">
      <c r="B218" s="219"/>
      <c r="C218" s="220"/>
      <c r="D218" s="221" t="s">
        <v>134</v>
      </c>
      <c r="E218" s="222" t="s">
        <v>1</v>
      </c>
      <c r="F218" s="223" t="s">
        <v>276</v>
      </c>
      <c r="G218" s="220"/>
      <c r="H218" s="224">
        <v>66.81</v>
      </c>
      <c r="I218" s="225"/>
      <c r="J218" s="220"/>
      <c r="K218" s="220"/>
      <c r="L218" s="226"/>
      <c r="M218" s="227"/>
      <c r="N218" s="228"/>
      <c r="O218" s="228"/>
      <c r="P218" s="228"/>
      <c r="Q218" s="228"/>
      <c r="R218" s="228"/>
      <c r="S218" s="228"/>
      <c r="T218" s="229"/>
      <c r="AT218" s="230" t="s">
        <v>134</v>
      </c>
      <c r="AU218" s="230" t="s">
        <v>86</v>
      </c>
      <c r="AV218" s="13" t="s">
        <v>86</v>
      </c>
      <c r="AW218" s="13" t="s">
        <v>35</v>
      </c>
      <c r="AX218" s="13" t="s">
        <v>78</v>
      </c>
      <c r="AY218" s="230" t="s">
        <v>126</v>
      </c>
    </row>
    <row r="219" spans="1:65" s="13" customFormat="1" ht="22.5">
      <c r="B219" s="219"/>
      <c r="C219" s="220"/>
      <c r="D219" s="221" t="s">
        <v>134</v>
      </c>
      <c r="E219" s="222" t="s">
        <v>1</v>
      </c>
      <c r="F219" s="223" t="s">
        <v>277</v>
      </c>
      <c r="G219" s="220"/>
      <c r="H219" s="224">
        <v>-11.12</v>
      </c>
      <c r="I219" s="225"/>
      <c r="J219" s="220"/>
      <c r="K219" s="220"/>
      <c r="L219" s="226"/>
      <c r="M219" s="227"/>
      <c r="N219" s="228"/>
      <c r="O219" s="228"/>
      <c r="P219" s="228"/>
      <c r="Q219" s="228"/>
      <c r="R219" s="228"/>
      <c r="S219" s="228"/>
      <c r="T219" s="229"/>
      <c r="AT219" s="230" t="s">
        <v>134</v>
      </c>
      <c r="AU219" s="230" t="s">
        <v>86</v>
      </c>
      <c r="AV219" s="13" t="s">
        <v>86</v>
      </c>
      <c r="AW219" s="13" t="s">
        <v>35</v>
      </c>
      <c r="AX219" s="13" t="s">
        <v>78</v>
      </c>
      <c r="AY219" s="230" t="s">
        <v>126</v>
      </c>
    </row>
    <row r="220" spans="1:65" s="13" customFormat="1" ht="11.25">
      <c r="B220" s="219"/>
      <c r="C220" s="220"/>
      <c r="D220" s="221" t="s">
        <v>134</v>
      </c>
      <c r="E220" s="222" t="s">
        <v>1</v>
      </c>
      <c r="F220" s="223" t="s">
        <v>278</v>
      </c>
      <c r="G220" s="220"/>
      <c r="H220" s="224">
        <v>-14</v>
      </c>
      <c r="I220" s="225"/>
      <c r="J220" s="220"/>
      <c r="K220" s="220"/>
      <c r="L220" s="226"/>
      <c r="M220" s="227"/>
      <c r="N220" s="228"/>
      <c r="O220" s="228"/>
      <c r="P220" s="228"/>
      <c r="Q220" s="228"/>
      <c r="R220" s="228"/>
      <c r="S220" s="228"/>
      <c r="T220" s="229"/>
      <c r="AT220" s="230" t="s">
        <v>134</v>
      </c>
      <c r="AU220" s="230" t="s">
        <v>86</v>
      </c>
      <c r="AV220" s="13" t="s">
        <v>86</v>
      </c>
      <c r="AW220" s="13" t="s">
        <v>35</v>
      </c>
      <c r="AX220" s="13" t="s">
        <v>78</v>
      </c>
      <c r="AY220" s="230" t="s">
        <v>126</v>
      </c>
    </row>
    <row r="221" spans="1:65" s="15" customFormat="1" ht="11.25">
      <c r="B221" s="241"/>
      <c r="C221" s="242"/>
      <c r="D221" s="221" t="s">
        <v>134</v>
      </c>
      <c r="E221" s="243" t="s">
        <v>1</v>
      </c>
      <c r="F221" s="244" t="s">
        <v>162</v>
      </c>
      <c r="G221" s="242"/>
      <c r="H221" s="245">
        <v>95.283999999999992</v>
      </c>
      <c r="I221" s="246"/>
      <c r="J221" s="242"/>
      <c r="K221" s="242"/>
      <c r="L221" s="247"/>
      <c r="M221" s="248"/>
      <c r="N221" s="249"/>
      <c r="O221" s="249"/>
      <c r="P221" s="249"/>
      <c r="Q221" s="249"/>
      <c r="R221" s="249"/>
      <c r="S221" s="249"/>
      <c r="T221" s="250"/>
      <c r="AT221" s="251" t="s">
        <v>134</v>
      </c>
      <c r="AU221" s="251" t="s">
        <v>86</v>
      </c>
      <c r="AV221" s="15" t="s">
        <v>132</v>
      </c>
      <c r="AW221" s="15" t="s">
        <v>35</v>
      </c>
      <c r="AX221" s="15" t="s">
        <v>8</v>
      </c>
      <c r="AY221" s="251" t="s">
        <v>126</v>
      </c>
    </row>
    <row r="222" spans="1:65" s="2" customFormat="1" ht="16.5" customHeight="1">
      <c r="A222" s="35"/>
      <c r="B222" s="36"/>
      <c r="C222" s="263" t="s">
        <v>279</v>
      </c>
      <c r="D222" s="263" t="s">
        <v>259</v>
      </c>
      <c r="E222" s="264" t="s">
        <v>280</v>
      </c>
      <c r="F222" s="265" t="s">
        <v>281</v>
      </c>
      <c r="G222" s="266" t="s">
        <v>131</v>
      </c>
      <c r="H222" s="267">
        <v>14.28</v>
      </c>
      <c r="I222" s="268"/>
      <c r="J222" s="269">
        <f>ROUND(I222*H222,0)</f>
        <v>0</v>
      </c>
      <c r="K222" s="270"/>
      <c r="L222" s="271"/>
      <c r="M222" s="272" t="s">
        <v>1</v>
      </c>
      <c r="N222" s="273" t="s">
        <v>43</v>
      </c>
      <c r="O222" s="72"/>
      <c r="P222" s="215">
        <f>O222*H222</f>
        <v>0</v>
      </c>
      <c r="Q222" s="215">
        <v>0.17599999999999999</v>
      </c>
      <c r="R222" s="215">
        <f>Q222*H222</f>
        <v>2.51328</v>
      </c>
      <c r="S222" s="215">
        <v>0</v>
      </c>
      <c r="T222" s="216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17" t="s">
        <v>171</v>
      </c>
      <c r="AT222" s="217" t="s">
        <v>259</v>
      </c>
      <c r="AU222" s="217" t="s">
        <v>86</v>
      </c>
      <c r="AY222" s="18" t="s">
        <v>126</v>
      </c>
      <c r="BE222" s="218">
        <f>IF(N222="základní",J222,0)</f>
        <v>0</v>
      </c>
      <c r="BF222" s="218">
        <f>IF(N222="snížená",J222,0)</f>
        <v>0</v>
      </c>
      <c r="BG222" s="218">
        <f>IF(N222="zákl. přenesená",J222,0)</f>
        <v>0</v>
      </c>
      <c r="BH222" s="218">
        <f>IF(N222="sníž. přenesená",J222,0)</f>
        <v>0</v>
      </c>
      <c r="BI222" s="218">
        <f>IF(N222="nulová",J222,0)</f>
        <v>0</v>
      </c>
      <c r="BJ222" s="18" t="s">
        <v>8</v>
      </c>
      <c r="BK222" s="218">
        <f>ROUND(I222*H222,0)</f>
        <v>0</v>
      </c>
      <c r="BL222" s="18" t="s">
        <v>132</v>
      </c>
      <c r="BM222" s="217" t="s">
        <v>282</v>
      </c>
    </row>
    <row r="223" spans="1:65" s="13" customFormat="1" ht="11.25">
      <c r="B223" s="219"/>
      <c r="C223" s="220"/>
      <c r="D223" s="221" t="s">
        <v>134</v>
      </c>
      <c r="E223" s="222" t="s">
        <v>1</v>
      </c>
      <c r="F223" s="223" t="s">
        <v>283</v>
      </c>
      <c r="G223" s="220"/>
      <c r="H223" s="224">
        <v>14.28</v>
      </c>
      <c r="I223" s="225"/>
      <c r="J223" s="220"/>
      <c r="K223" s="220"/>
      <c r="L223" s="226"/>
      <c r="M223" s="227"/>
      <c r="N223" s="228"/>
      <c r="O223" s="228"/>
      <c r="P223" s="228"/>
      <c r="Q223" s="228"/>
      <c r="R223" s="228"/>
      <c r="S223" s="228"/>
      <c r="T223" s="229"/>
      <c r="AT223" s="230" t="s">
        <v>134</v>
      </c>
      <c r="AU223" s="230" t="s">
        <v>86</v>
      </c>
      <c r="AV223" s="13" t="s">
        <v>86</v>
      </c>
      <c r="AW223" s="13" t="s">
        <v>35</v>
      </c>
      <c r="AX223" s="13" t="s">
        <v>8</v>
      </c>
      <c r="AY223" s="230" t="s">
        <v>126</v>
      </c>
    </row>
    <row r="224" spans="1:65" s="2" customFormat="1" ht="24" customHeight="1">
      <c r="A224" s="35"/>
      <c r="B224" s="36"/>
      <c r="C224" s="263" t="s">
        <v>284</v>
      </c>
      <c r="D224" s="263" t="s">
        <v>259</v>
      </c>
      <c r="E224" s="264" t="s">
        <v>285</v>
      </c>
      <c r="F224" s="265" t="s">
        <v>286</v>
      </c>
      <c r="G224" s="266" t="s">
        <v>131</v>
      </c>
      <c r="H224" s="267">
        <v>17.748000000000001</v>
      </c>
      <c r="I224" s="268"/>
      <c r="J224" s="269">
        <f>ROUND(I224*H224,0)</f>
        <v>0</v>
      </c>
      <c r="K224" s="270"/>
      <c r="L224" s="271"/>
      <c r="M224" s="272" t="s">
        <v>1</v>
      </c>
      <c r="N224" s="273" t="s">
        <v>43</v>
      </c>
      <c r="O224" s="72"/>
      <c r="P224" s="215">
        <f>O224*H224</f>
        <v>0</v>
      </c>
      <c r="Q224" s="215">
        <v>0.13100000000000001</v>
      </c>
      <c r="R224" s="215">
        <f>Q224*H224</f>
        <v>2.3249880000000003</v>
      </c>
      <c r="S224" s="215">
        <v>0</v>
      </c>
      <c r="T224" s="216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17" t="s">
        <v>171</v>
      </c>
      <c r="AT224" s="217" t="s">
        <v>259</v>
      </c>
      <c r="AU224" s="217" t="s">
        <v>86</v>
      </c>
      <c r="AY224" s="18" t="s">
        <v>126</v>
      </c>
      <c r="BE224" s="218">
        <f>IF(N224="základní",J224,0)</f>
        <v>0</v>
      </c>
      <c r="BF224" s="218">
        <f>IF(N224="snížená",J224,0)</f>
        <v>0</v>
      </c>
      <c r="BG224" s="218">
        <f>IF(N224="zákl. přenesená",J224,0)</f>
        <v>0</v>
      </c>
      <c r="BH224" s="218">
        <f>IF(N224="sníž. přenesená",J224,0)</f>
        <v>0</v>
      </c>
      <c r="BI224" s="218">
        <f>IF(N224="nulová",J224,0)</f>
        <v>0</v>
      </c>
      <c r="BJ224" s="18" t="s">
        <v>8</v>
      </c>
      <c r="BK224" s="218">
        <f>ROUND(I224*H224,0)</f>
        <v>0</v>
      </c>
      <c r="BL224" s="18" t="s">
        <v>132</v>
      </c>
      <c r="BM224" s="217" t="s">
        <v>287</v>
      </c>
    </row>
    <row r="225" spans="1:65" s="14" customFormat="1" ht="11.25">
      <c r="B225" s="231"/>
      <c r="C225" s="232"/>
      <c r="D225" s="221" t="s">
        <v>134</v>
      </c>
      <c r="E225" s="233" t="s">
        <v>1</v>
      </c>
      <c r="F225" s="234" t="s">
        <v>268</v>
      </c>
      <c r="G225" s="232"/>
      <c r="H225" s="233" t="s">
        <v>1</v>
      </c>
      <c r="I225" s="235"/>
      <c r="J225" s="232"/>
      <c r="K225" s="232"/>
      <c r="L225" s="236"/>
      <c r="M225" s="237"/>
      <c r="N225" s="238"/>
      <c r="O225" s="238"/>
      <c r="P225" s="238"/>
      <c r="Q225" s="238"/>
      <c r="R225" s="238"/>
      <c r="S225" s="238"/>
      <c r="T225" s="239"/>
      <c r="AT225" s="240" t="s">
        <v>134</v>
      </c>
      <c r="AU225" s="240" t="s">
        <v>86</v>
      </c>
      <c r="AV225" s="14" t="s">
        <v>8</v>
      </c>
      <c r="AW225" s="14" t="s">
        <v>35</v>
      </c>
      <c r="AX225" s="14" t="s">
        <v>78</v>
      </c>
      <c r="AY225" s="240" t="s">
        <v>126</v>
      </c>
    </row>
    <row r="226" spans="1:65" s="14" customFormat="1" ht="11.25">
      <c r="B226" s="231"/>
      <c r="C226" s="232"/>
      <c r="D226" s="221" t="s">
        <v>134</v>
      </c>
      <c r="E226" s="233" t="s">
        <v>1</v>
      </c>
      <c r="F226" s="234" t="s">
        <v>288</v>
      </c>
      <c r="G226" s="232"/>
      <c r="H226" s="233" t="s">
        <v>1</v>
      </c>
      <c r="I226" s="235"/>
      <c r="J226" s="232"/>
      <c r="K226" s="232"/>
      <c r="L226" s="236"/>
      <c r="M226" s="237"/>
      <c r="N226" s="238"/>
      <c r="O226" s="238"/>
      <c r="P226" s="238"/>
      <c r="Q226" s="238"/>
      <c r="R226" s="238"/>
      <c r="S226" s="238"/>
      <c r="T226" s="239"/>
      <c r="AT226" s="240" t="s">
        <v>134</v>
      </c>
      <c r="AU226" s="240" t="s">
        <v>86</v>
      </c>
      <c r="AV226" s="14" t="s">
        <v>8</v>
      </c>
      <c r="AW226" s="14" t="s">
        <v>35</v>
      </c>
      <c r="AX226" s="14" t="s">
        <v>78</v>
      </c>
      <c r="AY226" s="240" t="s">
        <v>126</v>
      </c>
    </row>
    <row r="227" spans="1:65" s="13" customFormat="1" ht="22.5">
      <c r="B227" s="219"/>
      <c r="C227" s="220"/>
      <c r="D227" s="221" t="s">
        <v>134</v>
      </c>
      <c r="E227" s="222" t="s">
        <v>1</v>
      </c>
      <c r="F227" s="223" t="s">
        <v>289</v>
      </c>
      <c r="G227" s="220"/>
      <c r="H227" s="224">
        <v>6.4059999999999997</v>
      </c>
      <c r="I227" s="225"/>
      <c r="J227" s="220"/>
      <c r="K227" s="220"/>
      <c r="L227" s="226"/>
      <c r="M227" s="227"/>
      <c r="N227" s="228"/>
      <c r="O227" s="228"/>
      <c r="P227" s="228"/>
      <c r="Q227" s="228"/>
      <c r="R227" s="228"/>
      <c r="S227" s="228"/>
      <c r="T227" s="229"/>
      <c r="AT227" s="230" t="s">
        <v>134</v>
      </c>
      <c r="AU227" s="230" t="s">
        <v>86</v>
      </c>
      <c r="AV227" s="13" t="s">
        <v>86</v>
      </c>
      <c r="AW227" s="13" t="s">
        <v>35</v>
      </c>
      <c r="AX227" s="13" t="s">
        <v>78</v>
      </c>
      <c r="AY227" s="230" t="s">
        <v>126</v>
      </c>
    </row>
    <row r="228" spans="1:65" s="16" customFormat="1" ht="11.25">
      <c r="B228" s="252"/>
      <c r="C228" s="253"/>
      <c r="D228" s="221" t="s">
        <v>134</v>
      </c>
      <c r="E228" s="254" t="s">
        <v>1</v>
      </c>
      <c r="F228" s="255" t="s">
        <v>238</v>
      </c>
      <c r="G228" s="253"/>
      <c r="H228" s="256">
        <v>6.4059999999999997</v>
      </c>
      <c r="I228" s="257"/>
      <c r="J228" s="253"/>
      <c r="K228" s="253"/>
      <c r="L228" s="258"/>
      <c r="M228" s="259"/>
      <c r="N228" s="260"/>
      <c r="O228" s="260"/>
      <c r="P228" s="260"/>
      <c r="Q228" s="260"/>
      <c r="R228" s="260"/>
      <c r="S228" s="260"/>
      <c r="T228" s="261"/>
      <c r="AT228" s="262" t="s">
        <v>134</v>
      </c>
      <c r="AU228" s="262" t="s">
        <v>86</v>
      </c>
      <c r="AV228" s="16" t="s">
        <v>139</v>
      </c>
      <c r="AW228" s="16" t="s">
        <v>35</v>
      </c>
      <c r="AX228" s="16" t="s">
        <v>78</v>
      </c>
      <c r="AY228" s="262" t="s">
        <v>126</v>
      </c>
    </row>
    <row r="229" spans="1:65" s="14" customFormat="1" ht="11.25">
      <c r="B229" s="231"/>
      <c r="C229" s="232"/>
      <c r="D229" s="221" t="s">
        <v>134</v>
      </c>
      <c r="E229" s="233" t="s">
        <v>1</v>
      </c>
      <c r="F229" s="234" t="s">
        <v>290</v>
      </c>
      <c r="G229" s="232"/>
      <c r="H229" s="233" t="s">
        <v>1</v>
      </c>
      <c r="I229" s="235"/>
      <c r="J229" s="232"/>
      <c r="K229" s="232"/>
      <c r="L229" s="236"/>
      <c r="M229" s="237"/>
      <c r="N229" s="238"/>
      <c r="O229" s="238"/>
      <c r="P229" s="238"/>
      <c r="Q229" s="238"/>
      <c r="R229" s="238"/>
      <c r="S229" s="238"/>
      <c r="T229" s="239"/>
      <c r="AT229" s="240" t="s">
        <v>134</v>
      </c>
      <c r="AU229" s="240" t="s">
        <v>86</v>
      </c>
      <c r="AV229" s="14" t="s">
        <v>8</v>
      </c>
      <c r="AW229" s="14" t="s">
        <v>35</v>
      </c>
      <c r="AX229" s="14" t="s">
        <v>78</v>
      </c>
      <c r="AY229" s="240" t="s">
        <v>126</v>
      </c>
    </row>
    <row r="230" spans="1:65" s="13" customFormat="1" ht="22.5">
      <c r="B230" s="219"/>
      <c r="C230" s="220"/>
      <c r="D230" s="221" t="s">
        <v>134</v>
      </c>
      <c r="E230" s="222" t="s">
        <v>1</v>
      </c>
      <c r="F230" s="223" t="s">
        <v>291</v>
      </c>
      <c r="G230" s="220"/>
      <c r="H230" s="224">
        <v>11.342000000000001</v>
      </c>
      <c r="I230" s="225"/>
      <c r="J230" s="220"/>
      <c r="K230" s="220"/>
      <c r="L230" s="226"/>
      <c r="M230" s="227"/>
      <c r="N230" s="228"/>
      <c r="O230" s="228"/>
      <c r="P230" s="228"/>
      <c r="Q230" s="228"/>
      <c r="R230" s="228"/>
      <c r="S230" s="228"/>
      <c r="T230" s="229"/>
      <c r="AT230" s="230" t="s">
        <v>134</v>
      </c>
      <c r="AU230" s="230" t="s">
        <v>86</v>
      </c>
      <c r="AV230" s="13" t="s">
        <v>86</v>
      </c>
      <c r="AW230" s="13" t="s">
        <v>35</v>
      </c>
      <c r="AX230" s="13" t="s">
        <v>78</v>
      </c>
      <c r="AY230" s="230" t="s">
        <v>126</v>
      </c>
    </row>
    <row r="231" spans="1:65" s="15" customFormat="1" ht="11.25">
      <c r="B231" s="241"/>
      <c r="C231" s="242"/>
      <c r="D231" s="221" t="s">
        <v>134</v>
      </c>
      <c r="E231" s="243" t="s">
        <v>1</v>
      </c>
      <c r="F231" s="244" t="s">
        <v>162</v>
      </c>
      <c r="G231" s="242"/>
      <c r="H231" s="245">
        <v>17.748000000000001</v>
      </c>
      <c r="I231" s="246"/>
      <c r="J231" s="242"/>
      <c r="K231" s="242"/>
      <c r="L231" s="247"/>
      <c r="M231" s="248"/>
      <c r="N231" s="249"/>
      <c r="O231" s="249"/>
      <c r="P231" s="249"/>
      <c r="Q231" s="249"/>
      <c r="R231" s="249"/>
      <c r="S231" s="249"/>
      <c r="T231" s="250"/>
      <c r="AT231" s="251" t="s">
        <v>134</v>
      </c>
      <c r="AU231" s="251" t="s">
        <v>86</v>
      </c>
      <c r="AV231" s="15" t="s">
        <v>132</v>
      </c>
      <c r="AW231" s="15" t="s">
        <v>35</v>
      </c>
      <c r="AX231" s="15" t="s">
        <v>8</v>
      </c>
      <c r="AY231" s="251" t="s">
        <v>126</v>
      </c>
    </row>
    <row r="232" spans="1:65" s="2" customFormat="1" ht="24" customHeight="1">
      <c r="A232" s="35"/>
      <c r="B232" s="36"/>
      <c r="C232" s="263" t="s">
        <v>292</v>
      </c>
      <c r="D232" s="263" t="s">
        <v>259</v>
      </c>
      <c r="E232" s="264" t="s">
        <v>293</v>
      </c>
      <c r="F232" s="265" t="s">
        <v>294</v>
      </c>
      <c r="G232" s="266" t="s">
        <v>131</v>
      </c>
      <c r="H232" s="267">
        <v>5.6</v>
      </c>
      <c r="I232" s="268"/>
      <c r="J232" s="269">
        <f>ROUND(I232*H232,0)</f>
        <v>0</v>
      </c>
      <c r="K232" s="270"/>
      <c r="L232" s="271"/>
      <c r="M232" s="272" t="s">
        <v>1</v>
      </c>
      <c r="N232" s="273" t="s">
        <v>43</v>
      </c>
      <c r="O232" s="72"/>
      <c r="P232" s="215">
        <f>O232*H232</f>
        <v>0</v>
      </c>
      <c r="Q232" s="215">
        <v>0.17499999999999999</v>
      </c>
      <c r="R232" s="215">
        <f>Q232*H232</f>
        <v>0.97999999999999987</v>
      </c>
      <c r="S232" s="215">
        <v>0</v>
      </c>
      <c r="T232" s="216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17" t="s">
        <v>171</v>
      </c>
      <c r="AT232" s="217" t="s">
        <v>259</v>
      </c>
      <c r="AU232" s="217" t="s">
        <v>86</v>
      </c>
      <c r="AY232" s="18" t="s">
        <v>126</v>
      </c>
      <c r="BE232" s="218">
        <f>IF(N232="základní",J232,0)</f>
        <v>0</v>
      </c>
      <c r="BF232" s="218">
        <f>IF(N232="snížená",J232,0)</f>
        <v>0</v>
      </c>
      <c r="BG232" s="218">
        <f>IF(N232="zákl. přenesená",J232,0)</f>
        <v>0</v>
      </c>
      <c r="BH232" s="218">
        <f>IF(N232="sníž. přenesená",J232,0)</f>
        <v>0</v>
      </c>
      <c r="BI232" s="218">
        <f>IF(N232="nulová",J232,0)</f>
        <v>0</v>
      </c>
      <c r="BJ232" s="18" t="s">
        <v>8</v>
      </c>
      <c r="BK232" s="218">
        <f>ROUND(I232*H232,0)</f>
        <v>0</v>
      </c>
      <c r="BL232" s="18" t="s">
        <v>132</v>
      </c>
      <c r="BM232" s="217" t="s">
        <v>295</v>
      </c>
    </row>
    <row r="233" spans="1:65" s="14" customFormat="1" ht="11.25">
      <c r="B233" s="231"/>
      <c r="C233" s="232"/>
      <c r="D233" s="221" t="s">
        <v>134</v>
      </c>
      <c r="E233" s="233" t="s">
        <v>1</v>
      </c>
      <c r="F233" s="234" t="s">
        <v>268</v>
      </c>
      <c r="G233" s="232"/>
      <c r="H233" s="233" t="s">
        <v>1</v>
      </c>
      <c r="I233" s="235"/>
      <c r="J233" s="232"/>
      <c r="K233" s="232"/>
      <c r="L233" s="236"/>
      <c r="M233" s="237"/>
      <c r="N233" s="238"/>
      <c r="O233" s="238"/>
      <c r="P233" s="238"/>
      <c r="Q233" s="238"/>
      <c r="R233" s="238"/>
      <c r="S233" s="238"/>
      <c r="T233" s="239"/>
      <c r="AT233" s="240" t="s">
        <v>134</v>
      </c>
      <c r="AU233" s="240" t="s">
        <v>86</v>
      </c>
      <c r="AV233" s="14" t="s">
        <v>8</v>
      </c>
      <c r="AW233" s="14" t="s">
        <v>35</v>
      </c>
      <c r="AX233" s="14" t="s">
        <v>78</v>
      </c>
      <c r="AY233" s="240" t="s">
        <v>126</v>
      </c>
    </row>
    <row r="234" spans="1:65" s="13" customFormat="1" ht="22.5">
      <c r="B234" s="219"/>
      <c r="C234" s="220"/>
      <c r="D234" s="221" t="s">
        <v>134</v>
      </c>
      <c r="E234" s="222" t="s">
        <v>1</v>
      </c>
      <c r="F234" s="223" t="s">
        <v>296</v>
      </c>
      <c r="G234" s="220"/>
      <c r="H234" s="224">
        <v>5.6</v>
      </c>
      <c r="I234" s="225"/>
      <c r="J234" s="220"/>
      <c r="K234" s="220"/>
      <c r="L234" s="226"/>
      <c r="M234" s="227"/>
      <c r="N234" s="228"/>
      <c r="O234" s="228"/>
      <c r="P234" s="228"/>
      <c r="Q234" s="228"/>
      <c r="R234" s="228"/>
      <c r="S234" s="228"/>
      <c r="T234" s="229"/>
      <c r="AT234" s="230" t="s">
        <v>134</v>
      </c>
      <c r="AU234" s="230" t="s">
        <v>86</v>
      </c>
      <c r="AV234" s="13" t="s">
        <v>86</v>
      </c>
      <c r="AW234" s="13" t="s">
        <v>35</v>
      </c>
      <c r="AX234" s="13" t="s">
        <v>8</v>
      </c>
      <c r="AY234" s="230" t="s">
        <v>126</v>
      </c>
    </row>
    <row r="235" spans="1:65" s="12" customFormat="1" ht="22.9" customHeight="1">
      <c r="B235" s="189"/>
      <c r="C235" s="190"/>
      <c r="D235" s="191" t="s">
        <v>77</v>
      </c>
      <c r="E235" s="203" t="s">
        <v>171</v>
      </c>
      <c r="F235" s="203" t="s">
        <v>297</v>
      </c>
      <c r="G235" s="190"/>
      <c r="H235" s="190"/>
      <c r="I235" s="193"/>
      <c r="J235" s="204">
        <f>BK235</f>
        <v>0</v>
      </c>
      <c r="K235" s="190"/>
      <c r="L235" s="195"/>
      <c r="M235" s="196"/>
      <c r="N235" s="197"/>
      <c r="O235" s="197"/>
      <c r="P235" s="198">
        <f>SUM(P236:P249)</f>
        <v>0</v>
      </c>
      <c r="Q235" s="197"/>
      <c r="R235" s="198">
        <f>SUM(R236:R249)</f>
        <v>0.97216999999999998</v>
      </c>
      <c r="S235" s="197"/>
      <c r="T235" s="199">
        <f>SUM(T236:T249)</f>
        <v>0</v>
      </c>
      <c r="AR235" s="200" t="s">
        <v>8</v>
      </c>
      <c r="AT235" s="201" t="s">
        <v>77</v>
      </c>
      <c r="AU235" s="201" t="s">
        <v>8</v>
      </c>
      <c r="AY235" s="200" t="s">
        <v>126</v>
      </c>
      <c r="BK235" s="202">
        <f>SUM(BK236:BK249)</f>
        <v>0</v>
      </c>
    </row>
    <row r="236" spans="1:65" s="2" customFormat="1" ht="24" customHeight="1">
      <c r="A236" s="35"/>
      <c r="B236" s="36"/>
      <c r="C236" s="205" t="s">
        <v>298</v>
      </c>
      <c r="D236" s="205" t="s">
        <v>128</v>
      </c>
      <c r="E236" s="206" t="s">
        <v>299</v>
      </c>
      <c r="F236" s="207" t="s">
        <v>300</v>
      </c>
      <c r="G236" s="208" t="s">
        <v>181</v>
      </c>
      <c r="H236" s="209">
        <v>3</v>
      </c>
      <c r="I236" s="210"/>
      <c r="J236" s="211">
        <f>ROUND(I236*H236,0)</f>
        <v>0</v>
      </c>
      <c r="K236" s="212"/>
      <c r="L236" s="40"/>
      <c r="M236" s="213" t="s">
        <v>1</v>
      </c>
      <c r="N236" s="214" t="s">
        <v>43</v>
      </c>
      <c r="O236" s="72"/>
      <c r="P236" s="215">
        <f>O236*H236</f>
        <v>0</v>
      </c>
      <c r="Q236" s="215">
        <v>1.0000000000000001E-5</v>
      </c>
      <c r="R236" s="215">
        <f>Q236*H236</f>
        <v>3.0000000000000004E-5</v>
      </c>
      <c r="S236" s="215">
        <v>0</v>
      </c>
      <c r="T236" s="216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17" t="s">
        <v>132</v>
      </c>
      <c r="AT236" s="217" t="s">
        <v>128</v>
      </c>
      <c r="AU236" s="217" t="s">
        <v>86</v>
      </c>
      <c r="AY236" s="18" t="s">
        <v>126</v>
      </c>
      <c r="BE236" s="218">
        <f>IF(N236="základní",J236,0)</f>
        <v>0</v>
      </c>
      <c r="BF236" s="218">
        <f>IF(N236="snížená",J236,0)</f>
        <v>0</v>
      </c>
      <c r="BG236" s="218">
        <f>IF(N236="zákl. přenesená",J236,0)</f>
        <v>0</v>
      </c>
      <c r="BH236" s="218">
        <f>IF(N236="sníž. přenesená",J236,0)</f>
        <v>0</v>
      </c>
      <c r="BI236" s="218">
        <f>IF(N236="nulová",J236,0)</f>
        <v>0</v>
      </c>
      <c r="BJ236" s="18" t="s">
        <v>8</v>
      </c>
      <c r="BK236" s="218">
        <f>ROUND(I236*H236,0)</f>
        <v>0</v>
      </c>
      <c r="BL236" s="18" t="s">
        <v>132</v>
      </c>
      <c r="BM236" s="217" t="s">
        <v>301</v>
      </c>
    </row>
    <row r="237" spans="1:65" s="13" customFormat="1" ht="11.25">
      <c r="B237" s="219"/>
      <c r="C237" s="220"/>
      <c r="D237" s="221" t="s">
        <v>134</v>
      </c>
      <c r="E237" s="222" t="s">
        <v>1</v>
      </c>
      <c r="F237" s="223" t="s">
        <v>302</v>
      </c>
      <c r="G237" s="220"/>
      <c r="H237" s="224">
        <v>3</v>
      </c>
      <c r="I237" s="225"/>
      <c r="J237" s="220"/>
      <c r="K237" s="220"/>
      <c r="L237" s="226"/>
      <c r="M237" s="227"/>
      <c r="N237" s="228"/>
      <c r="O237" s="228"/>
      <c r="P237" s="228"/>
      <c r="Q237" s="228"/>
      <c r="R237" s="228"/>
      <c r="S237" s="228"/>
      <c r="T237" s="229"/>
      <c r="AT237" s="230" t="s">
        <v>134</v>
      </c>
      <c r="AU237" s="230" t="s">
        <v>86</v>
      </c>
      <c r="AV237" s="13" t="s">
        <v>86</v>
      </c>
      <c r="AW237" s="13" t="s">
        <v>35</v>
      </c>
      <c r="AX237" s="13" t="s">
        <v>8</v>
      </c>
      <c r="AY237" s="230" t="s">
        <v>126</v>
      </c>
    </row>
    <row r="238" spans="1:65" s="2" customFormat="1" ht="60" customHeight="1">
      <c r="A238" s="35"/>
      <c r="B238" s="36"/>
      <c r="C238" s="263" t="s">
        <v>303</v>
      </c>
      <c r="D238" s="263" t="s">
        <v>259</v>
      </c>
      <c r="E238" s="264" t="s">
        <v>304</v>
      </c>
      <c r="F238" s="265" t="s">
        <v>305</v>
      </c>
      <c r="G238" s="266" t="s">
        <v>306</v>
      </c>
      <c r="H238" s="267">
        <v>1</v>
      </c>
      <c r="I238" s="268"/>
      <c r="J238" s="269">
        <f>ROUND(I238*H238,0)</f>
        <v>0</v>
      </c>
      <c r="K238" s="270"/>
      <c r="L238" s="271"/>
      <c r="M238" s="272" t="s">
        <v>1</v>
      </c>
      <c r="N238" s="273" t="s">
        <v>43</v>
      </c>
      <c r="O238" s="72"/>
      <c r="P238" s="215">
        <f>O238*H238</f>
        <v>0</v>
      </c>
      <c r="Q238" s="215">
        <v>1.5299999999999999E-2</v>
      </c>
      <c r="R238" s="215">
        <f>Q238*H238</f>
        <v>1.5299999999999999E-2</v>
      </c>
      <c r="S238" s="215">
        <v>0</v>
      </c>
      <c r="T238" s="216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17" t="s">
        <v>171</v>
      </c>
      <c r="AT238" s="217" t="s">
        <v>259</v>
      </c>
      <c r="AU238" s="217" t="s">
        <v>86</v>
      </c>
      <c r="AY238" s="18" t="s">
        <v>126</v>
      </c>
      <c r="BE238" s="218">
        <f>IF(N238="základní",J238,0)</f>
        <v>0</v>
      </c>
      <c r="BF238" s="218">
        <f>IF(N238="snížená",J238,0)</f>
        <v>0</v>
      </c>
      <c r="BG238" s="218">
        <f>IF(N238="zákl. přenesená",J238,0)</f>
        <v>0</v>
      </c>
      <c r="BH238" s="218">
        <f>IF(N238="sníž. přenesená",J238,0)</f>
        <v>0</v>
      </c>
      <c r="BI238" s="218">
        <f>IF(N238="nulová",J238,0)</f>
        <v>0</v>
      </c>
      <c r="BJ238" s="18" t="s">
        <v>8</v>
      </c>
      <c r="BK238" s="218">
        <f>ROUND(I238*H238,0)</f>
        <v>0</v>
      </c>
      <c r="BL238" s="18" t="s">
        <v>132</v>
      </c>
      <c r="BM238" s="217" t="s">
        <v>307</v>
      </c>
    </row>
    <row r="239" spans="1:65" s="13" customFormat="1" ht="11.25">
      <c r="B239" s="219"/>
      <c r="C239" s="220"/>
      <c r="D239" s="221" t="s">
        <v>134</v>
      </c>
      <c r="E239" s="222" t="s">
        <v>1</v>
      </c>
      <c r="F239" s="223" t="s">
        <v>308</v>
      </c>
      <c r="G239" s="220"/>
      <c r="H239" s="224">
        <v>1</v>
      </c>
      <c r="I239" s="225"/>
      <c r="J239" s="220"/>
      <c r="K239" s="220"/>
      <c r="L239" s="226"/>
      <c r="M239" s="227"/>
      <c r="N239" s="228"/>
      <c r="O239" s="228"/>
      <c r="P239" s="228"/>
      <c r="Q239" s="228"/>
      <c r="R239" s="228"/>
      <c r="S239" s="228"/>
      <c r="T239" s="229"/>
      <c r="AT239" s="230" t="s">
        <v>134</v>
      </c>
      <c r="AU239" s="230" t="s">
        <v>86</v>
      </c>
      <c r="AV239" s="13" t="s">
        <v>86</v>
      </c>
      <c r="AW239" s="13" t="s">
        <v>35</v>
      </c>
      <c r="AX239" s="13" t="s">
        <v>8</v>
      </c>
      <c r="AY239" s="230" t="s">
        <v>126</v>
      </c>
    </row>
    <row r="240" spans="1:65" s="2" customFormat="1" ht="24" customHeight="1">
      <c r="A240" s="35"/>
      <c r="B240" s="36"/>
      <c r="C240" s="205" t="s">
        <v>309</v>
      </c>
      <c r="D240" s="205" t="s">
        <v>128</v>
      </c>
      <c r="E240" s="206" t="s">
        <v>310</v>
      </c>
      <c r="F240" s="207" t="s">
        <v>311</v>
      </c>
      <c r="G240" s="208" t="s">
        <v>306</v>
      </c>
      <c r="H240" s="209">
        <v>1</v>
      </c>
      <c r="I240" s="210"/>
      <c r="J240" s="211">
        <f>ROUND(I240*H240,0)</f>
        <v>0</v>
      </c>
      <c r="K240" s="212"/>
      <c r="L240" s="40"/>
      <c r="M240" s="213" t="s">
        <v>1</v>
      </c>
      <c r="N240" s="214" t="s">
        <v>43</v>
      </c>
      <c r="O240" s="72"/>
      <c r="P240" s="215">
        <f>O240*H240</f>
        <v>0</v>
      </c>
      <c r="Q240" s="215">
        <v>0.34089999999999998</v>
      </c>
      <c r="R240" s="215">
        <f>Q240*H240</f>
        <v>0.34089999999999998</v>
      </c>
      <c r="S240" s="215">
        <v>0</v>
      </c>
      <c r="T240" s="216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17" t="s">
        <v>132</v>
      </c>
      <c r="AT240" s="217" t="s">
        <v>128</v>
      </c>
      <c r="AU240" s="217" t="s">
        <v>86</v>
      </c>
      <c r="AY240" s="18" t="s">
        <v>126</v>
      </c>
      <c r="BE240" s="218">
        <f>IF(N240="základní",J240,0)</f>
        <v>0</v>
      </c>
      <c r="BF240" s="218">
        <f>IF(N240="snížená",J240,0)</f>
        <v>0</v>
      </c>
      <c r="BG240" s="218">
        <f>IF(N240="zákl. přenesená",J240,0)</f>
        <v>0</v>
      </c>
      <c r="BH240" s="218">
        <f>IF(N240="sníž. přenesená",J240,0)</f>
        <v>0</v>
      </c>
      <c r="BI240" s="218">
        <f>IF(N240="nulová",J240,0)</f>
        <v>0</v>
      </c>
      <c r="BJ240" s="18" t="s">
        <v>8</v>
      </c>
      <c r="BK240" s="218">
        <f>ROUND(I240*H240,0)</f>
        <v>0</v>
      </c>
      <c r="BL240" s="18" t="s">
        <v>132</v>
      </c>
      <c r="BM240" s="217" t="s">
        <v>312</v>
      </c>
    </row>
    <row r="241" spans="1:65" s="13" customFormat="1" ht="22.5">
      <c r="B241" s="219"/>
      <c r="C241" s="220"/>
      <c r="D241" s="221" t="s">
        <v>134</v>
      </c>
      <c r="E241" s="222" t="s">
        <v>1</v>
      </c>
      <c r="F241" s="223" t="s">
        <v>313</v>
      </c>
      <c r="G241" s="220"/>
      <c r="H241" s="224">
        <v>1</v>
      </c>
      <c r="I241" s="225"/>
      <c r="J241" s="220"/>
      <c r="K241" s="220"/>
      <c r="L241" s="226"/>
      <c r="M241" s="227"/>
      <c r="N241" s="228"/>
      <c r="O241" s="228"/>
      <c r="P241" s="228"/>
      <c r="Q241" s="228"/>
      <c r="R241" s="228"/>
      <c r="S241" s="228"/>
      <c r="T241" s="229"/>
      <c r="AT241" s="230" t="s">
        <v>134</v>
      </c>
      <c r="AU241" s="230" t="s">
        <v>86</v>
      </c>
      <c r="AV241" s="13" t="s">
        <v>86</v>
      </c>
      <c r="AW241" s="13" t="s">
        <v>35</v>
      </c>
      <c r="AX241" s="13" t="s">
        <v>8</v>
      </c>
      <c r="AY241" s="230" t="s">
        <v>126</v>
      </c>
    </row>
    <row r="242" spans="1:65" s="2" customFormat="1" ht="24" customHeight="1">
      <c r="A242" s="35"/>
      <c r="B242" s="36"/>
      <c r="C242" s="263" t="s">
        <v>314</v>
      </c>
      <c r="D242" s="263" t="s">
        <v>259</v>
      </c>
      <c r="E242" s="264" t="s">
        <v>315</v>
      </c>
      <c r="F242" s="265" t="s">
        <v>316</v>
      </c>
      <c r="G242" s="266" t="s">
        <v>306</v>
      </c>
      <c r="H242" s="267">
        <v>1</v>
      </c>
      <c r="I242" s="268"/>
      <c r="J242" s="269">
        <f t="shared" ref="J242:J247" si="0">ROUND(I242*H242,0)</f>
        <v>0</v>
      </c>
      <c r="K242" s="270"/>
      <c r="L242" s="271"/>
      <c r="M242" s="272" t="s">
        <v>1</v>
      </c>
      <c r="N242" s="273" t="s">
        <v>43</v>
      </c>
      <c r="O242" s="72"/>
      <c r="P242" s="215">
        <f t="shared" ref="P242:P247" si="1">O242*H242</f>
        <v>0</v>
      </c>
      <c r="Q242" s="215">
        <v>7.1999999999999995E-2</v>
      </c>
      <c r="R242" s="215">
        <f t="shared" ref="R242:R247" si="2">Q242*H242</f>
        <v>7.1999999999999995E-2</v>
      </c>
      <c r="S242" s="215">
        <v>0</v>
      </c>
      <c r="T242" s="216">
        <f t="shared" ref="T242:T247" si="3"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17" t="s">
        <v>171</v>
      </c>
      <c r="AT242" s="217" t="s">
        <v>259</v>
      </c>
      <c r="AU242" s="217" t="s">
        <v>86</v>
      </c>
      <c r="AY242" s="18" t="s">
        <v>126</v>
      </c>
      <c r="BE242" s="218">
        <f t="shared" ref="BE242:BE247" si="4">IF(N242="základní",J242,0)</f>
        <v>0</v>
      </c>
      <c r="BF242" s="218">
        <f t="shared" ref="BF242:BF247" si="5">IF(N242="snížená",J242,0)</f>
        <v>0</v>
      </c>
      <c r="BG242" s="218">
        <f t="shared" ref="BG242:BG247" si="6">IF(N242="zákl. přenesená",J242,0)</f>
        <v>0</v>
      </c>
      <c r="BH242" s="218">
        <f t="shared" ref="BH242:BH247" si="7">IF(N242="sníž. přenesená",J242,0)</f>
        <v>0</v>
      </c>
      <c r="BI242" s="218">
        <f t="shared" ref="BI242:BI247" si="8">IF(N242="nulová",J242,0)</f>
        <v>0</v>
      </c>
      <c r="BJ242" s="18" t="s">
        <v>8</v>
      </c>
      <c r="BK242" s="218">
        <f t="shared" ref="BK242:BK247" si="9">ROUND(I242*H242,0)</f>
        <v>0</v>
      </c>
      <c r="BL242" s="18" t="s">
        <v>132</v>
      </c>
      <c r="BM242" s="217" t="s">
        <v>317</v>
      </c>
    </row>
    <row r="243" spans="1:65" s="2" customFormat="1" ht="16.5" customHeight="1">
      <c r="A243" s="35"/>
      <c r="B243" s="36"/>
      <c r="C243" s="263" t="s">
        <v>318</v>
      </c>
      <c r="D243" s="263" t="s">
        <v>259</v>
      </c>
      <c r="E243" s="264" t="s">
        <v>319</v>
      </c>
      <c r="F243" s="265" t="s">
        <v>320</v>
      </c>
      <c r="G243" s="266" t="s">
        <v>306</v>
      </c>
      <c r="H243" s="267">
        <v>1</v>
      </c>
      <c r="I243" s="268"/>
      <c r="J243" s="269">
        <f t="shared" si="0"/>
        <v>0</v>
      </c>
      <c r="K243" s="270"/>
      <c r="L243" s="271"/>
      <c r="M243" s="272" t="s">
        <v>1</v>
      </c>
      <c r="N243" s="273" t="s">
        <v>43</v>
      </c>
      <c r="O243" s="72"/>
      <c r="P243" s="215">
        <f t="shared" si="1"/>
        <v>0</v>
      </c>
      <c r="Q243" s="215">
        <v>0.111</v>
      </c>
      <c r="R243" s="215">
        <f t="shared" si="2"/>
        <v>0.111</v>
      </c>
      <c r="S243" s="215">
        <v>0</v>
      </c>
      <c r="T243" s="216">
        <f t="shared" si="3"/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17" t="s">
        <v>171</v>
      </c>
      <c r="AT243" s="217" t="s">
        <v>259</v>
      </c>
      <c r="AU243" s="217" t="s">
        <v>86</v>
      </c>
      <c r="AY243" s="18" t="s">
        <v>126</v>
      </c>
      <c r="BE243" s="218">
        <f t="shared" si="4"/>
        <v>0</v>
      </c>
      <c r="BF243" s="218">
        <f t="shared" si="5"/>
        <v>0</v>
      </c>
      <c r="BG243" s="218">
        <f t="shared" si="6"/>
        <v>0</v>
      </c>
      <c r="BH243" s="218">
        <f t="shared" si="7"/>
        <v>0</v>
      </c>
      <c r="BI243" s="218">
        <f t="shared" si="8"/>
        <v>0</v>
      </c>
      <c r="BJ243" s="18" t="s">
        <v>8</v>
      </c>
      <c r="BK243" s="218">
        <f t="shared" si="9"/>
        <v>0</v>
      </c>
      <c r="BL243" s="18" t="s">
        <v>132</v>
      </c>
      <c r="BM243" s="217" t="s">
        <v>321</v>
      </c>
    </row>
    <row r="244" spans="1:65" s="2" customFormat="1" ht="16.5" customHeight="1">
      <c r="A244" s="35"/>
      <c r="B244" s="36"/>
      <c r="C244" s="263" t="s">
        <v>322</v>
      </c>
      <c r="D244" s="263" t="s">
        <v>259</v>
      </c>
      <c r="E244" s="264" t="s">
        <v>323</v>
      </c>
      <c r="F244" s="265" t="s">
        <v>324</v>
      </c>
      <c r="G244" s="266" t="s">
        <v>306</v>
      </c>
      <c r="H244" s="267">
        <v>1</v>
      </c>
      <c r="I244" s="268"/>
      <c r="J244" s="269">
        <f t="shared" si="0"/>
        <v>0</v>
      </c>
      <c r="K244" s="270"/>
      <c r="L244" s="271"/>
      <c r="M244" s="272" t="s">
        <v>1</v>
      </c>
      <c r="N244" s="273" t="s">
        <v>43</v>
      </c>
      <c r="O244" s="72"/>
      <c r="P244" s="215">
        <f t="shared" si="1"/>
        <v>0</v>
      </c>
      <c r="Q244" s="215">
        <v>5.8000000000000003E-2</v>
      </c>
      <c r="R244" s="215">
        <f t="shared" si="2"/>
        <v>5.8000000000000003E-2</v>
      </c>
      <c r="S244" s="215">
        <v>0</v>
      </c>
      <c r="T244" s="216">
        <f t="shared" si="3"/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17" t="s">
        <v>171</v>
      </c>
      <c r="AT244" s="217" t="s">
        <v>259</v>
      </c>
      <c r="AU244" s="217" t="s">
        <v>86</v>
      </c>
      <c r="AY244" s="18" t="s">
        <v>126</v>
      </c>
      <c r="BE244" s="218">
        <f t="shared" si="4"/>
        <v>0</v>
      </c>
      <c r="BF244" s="218">
        <f t="shared" si="5"/>
        <v>0</v>
      </c>
      <c r="BG244" s="218">
        <f t="shared" si="6"/>
        <v>0</v>
      </c>
      <c r="BH244" s="218">
        <f t="shared" si="7"/>
        <v>0</v>
      </c>
      <c r="BI244" s="218">
        <f t="shared" si="8"/>
        <v>0</v>
      </c>
      <c r="BJ244" s="18" t="s">
        <v>8</v>
      </c>
      <c r="BK244" s="218">
        <f t="shared" si="9"/>
        <v>0</v>
      </c>
      <c r="BL244" s="18" t="s">
        <v>132</v>
      </c>
      <c r="BM244" s="217" t="s">
        <v>325</v>
      </c>
    </row>
    <row r="245" spans="1:65" s="2" customFormat="1" ht="24" customHeight="1">
      <c r="A245" s="35"/>
      <c r="B245" s="36"/>
      <c r="C245" s="263" t="s">
        <v>326</v>
      </c>
      <c r="D245" s="263" t="s">
        <v>259</v>
      </c>
      <c r="E245" s="264" t="s">
        <v>327</v>
      </c>
      <c r="F245" s="265" t="s">
        <v>328</v>
      </c>
      <c r="G245" s="266" t="s">
        <v>306</v>
      </c>
      <c r="H245" s="267">
        <v>1</v>
      </c>
      <c r="I245" s="268"/>
      <c r="J245" s="269">
        <f t="shared" si="0"/>
        <v>0</v>
      </c>
      <c r="K245" s="270"/>
      <c r="L245" s="271"/>
      <c r="M245" s="272" t="s">
        <v>1</v>
      </c>
      <c r="N245" s="273" t="s">
        <v>43</v>
      </c>
      <c r="O245" s="72"/>
      <c r="P245" s="215">
        <f t="shared" si="1"/>
        <v>0</v>
      </c>
      <c r="Q245" s="215">
        <v>2.7E-2</v>
      </c>
      <c r="R245" s="215">
        <f t="shared" si="2"/>
        <v>2.7E-2</v>
      </c>
      <c r="S245" s="215">
        <v>0</v>
      </c>
      <c r="T245" s="216">
        <f t="shared" si="3"/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17" t="s">
        <v>171</v>
      </c>
      <c r="AT245" s="217" t="s">
        <v>259</v>
      </c>
      <c r="AU245" s="217" t="s">
        <v>86</v>
      </c>
      <c r="AY245" s="18" t="s">
        <v>126</v>
      </c>
      <c r="BE245" s="218">
        <f t="shared" si="4"/>
        <v>0</v>
      </c>
      <c r="BF245" s="218">
        <f t="shared" si="5"/>
        <v>0</v>
      </c>
      <c r="BG245" s="218">
        <f t="shared" si="6"/>
        <v>0</v>
      </c>
      <c r="BH245" s="218">
        <f t="shared" si="7"/>
        <v>0</v>
      </c>
      <c r="BI245" s="218">
        <f t="shared" si="8"/>
        <v>0</v>
      </c>
      <c r="BJ245" s="18" t="s">
        <v>8</v>
      </c>
      <c r="BK245" s="218">
        <f t="shared" si="9"/>
        <v>0</v>
      </c>
      <c r="BL245" s="18" t="s">
        <v>132</v>
      </c>
      <c r="BM245" s="217" t="s">
        <v>329</v>
      </c>
    </row>
    <row r="246" spans="1:65" s="2" customFormat="1" ht="24" customHeight="1">
      <c r="A246" s="35"/>
      <c r="B246" s="36"/>
      <c r="C246" s="263" t="s">
        <v>330</v>
      </c>
      <c r="D246" s="263" t="s">
        <v>259</v>
      </c>
      <c r="E246" s="264" t="s">
        <v>331</v>
      </c>
      <c r="F246" s="265" t="s">
        <v>332</v>
      </c>
      <c r="G246" s="266" t="s">
        <v>306</v>
      </c>
      <c r="H246" s="267">
        <v>1</v>
      </c>
      <c r="I246" s="268"/>
      <c r="J246" s="269">
        <f t="shared" si="0"/>
        <v>0</v>
      </c>
      <c r="K246" s="270"/>
      <c r="L246" s="271"/>
      <c r="M246" s="272" t="s">
        <v>1</v>
      </c>
      <c r="N246" s="273" t="s">
        <v>43</v>
      </c>
      <c r="O246" s="72"/>
      <c r="P246" s="215">
        <f t="shared" si="1"/>
        <v>0</v>
      </c>
      <c r="Q246" s="215">
        <v>0.08</v>
      </c>
      <c r="R246" s="215">
        <f t="shared" si="2"/>
        <v>0.08</v>
      </c>
      <c r="S246" s="215">
        <v>0</v>
      </c>
      <c r="T246" s="216">
        <f t="shared" si="3"/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17" t="s">
        <v>171</v>
      </c>
      <c r="AT246" s="217" t="s">
        <v>259</v>
      </c>
      <c r="AU246" s="217" t="s">
        <v>86</v>
      </c>
      <c r="AY246" s="18" t="s">
        <v>126</v>
      </c>
      <c r="BE246" s="218">
        <f t="shared" si="4"/>
        <v>0</v>
      </c>
      <c r="BF246" s="218">
        <f t="shared" si="5"/>
        <v>0</v>
      </c>
      <c r="BG246" s="218">
        <f t="shared" si="6"/>
        <v>0</v>
      </c>
      <c r="BH246" s="218">
        <f t="shared" si="7"/>
        <v>0</v>
      </c>
      <c r="BI246" s="218">
        <f t="shared" si="8"/>
        <v>0</v>
      </c>
      <c r="BJ246" s="18" t="s">
        <v>8</v>
      </c>
      <c r="BK246" s="218">
        <f t="shared" si="9"/>
        <v>0</v>
      </c>
      <c r="BL246" s="18" t="s">
        <v>132</v>
      </c>
      <c r="BM246" s="217" t="s">
        <v>333</v>
      </c>
    </row>
    <row r="247" spans="1:65" s="2" customFormat="1" ht="24" customHeight="1">
      <c r="A247" s="35"/>
      <c r="B247" s="36"/>
      <c r="C247" s="205" t="s">
        <v>334</v>
      </c>
      <c r="D247" s="205" t="s">
        <v>128</v>
      </c>
      <c r="E247" s="206" t="s">
        <v>335</v>
      </c>
      <c r="F247" s="207" t="s">
        <v>336</v>
      </c>
      <c r="G247" s="208" t="s">
        <v>306</v>
      </c>
      <c r="H247" s="209">
        <v>1</v>
      </c>
      <c r="I247" s="210"/>
      <c r="J247" s="211">
        <f t="shared" si="0"/>
        <v>0</v>
      </c>
      <c r="K247" s="212"/>
      <c r="L247" s="40"/>
      <c r="M247" s="213" t="s">
        <v>1</v>
      </c>
      <c r="N247" s="214" t="s">
        <v>43</v>
      </c>
      <c r="O247" s="72"/>
      <c r="P247" s="215">
        <f t="shared" si="1"/>
        <v>0</v>
      </c>
      <c r="Q247" s="215">
        <v>0.21734000000000001</v>
      </c>
      <c r="R247" s="215">
        <f t="shared" si="2"/>
        <v>0.21734000000000001</v>
      </c>
      <c r="S247" s="215">
        <v>0</v>
      </c>
      <c r="T247" s="216">
        <f t="shared" si="3"/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17" t="s">
        <v>132</v>
      </c>
      <c r="AT247" s="217" t="s">
        <v>128</v>
      </c>
      <c r="AU247" s="217" t="s">
        <v>86</v>
      </c>
      <c r="AY247" s="18" t="s">
        <v>126</v>
      </c>
      <c r="BE247" s="218">
        <f t="shared" si="4"/>
        <v>0</v>
      </c>
      <c r="BF247" s="218">
        <f t="shared" si="5"/>
        <v>0</v>
      </c>
      <c r="BG247" s="218">
        <f t="shared" si="6"/>
        <v>0</v>
      </c>
      <c r="BH247" s="218">
        <f t="shared" si="7"/>
        <v>0</v>
      </c>
      <c r="BI247" s="218">
        <f t="shared" si="8"/>
        <v>0</v>
      </c>
      <c r="BJ247" s="18" t="s">
        <v>8</v>
      </c>
      <c r="BK247" s="218">
        <f t="shared" si="9"/>
        <v>0</v>
      </c>
      <c r="BL247" s="18" t="s">
        <v>132</v>
      </c>
      <c r="BM247" s="217" t="s">
        <v>337</v>
      </c>
    </row>
    <row r="248" spans="1:65" s="13" customFormat="1" ht="22.5">
      <c r="B248" s="219"/>
      <c r="C248" s="220"/>
      <c r="D248" s="221" t="s">
        <v>134</v>
      </c>
      <c r="E248" s="222" t="s">
        <v>1</v>
      </c>
      <c r="F248" s="223" t="s">
        <v>313</v>
      </c>
      <c r="G248" s="220"/>
      <c r="H248" s="224">
        <v>1</v>
      </c>
      <c r="I248" s="225"/>
      <c r="J248" s="220"/>
      <c r="K248" s="220"/>
      <c r="L248" s="226"/>
      <c r="M248" s="227"/>
      <c r="N248" s="228"/>
      <c r="O248" s="228"/>
      <c r="P248" s="228"/>
      <c r="Q248" s="228"/>
      <c r="R248" s="228"/>
      <c r="S248" s="228"/>
      <c r="T248" s="229"/>
      <c r="AT248" s="230" t="s">
        <v>134</v>
      </c>
      <c r="AU248" s="230" t="s">
        <v>86</v>
      </c>
      <c r="AV248" s="13" t="s">
        <v>86</v>
      </c>
      <c r="AW248" s="13" t="s">
        <v>35</v>
      </c>
      <c r="AX248" s="13" t="s">
        <v>8</v>
      </c>
      <c r="AY248" s="230" t="s">
        <v>126</v>
      </c>
    </row>
    <row r="249" spans="1:65" s="2" customFormat="1" ht="16.5" customHeight="1">
      <c r="A249" s="35"/>
      <c r="B249" s="36"/>
      <c r="C249" s="263" t="s">
        <v>338</v>
      </c>
      <c r="D249" s="263" t="s">
        <v>259</v>
      </c>
      <c r="E249" s="264" t="s">
        <v>339</v>
      </c>
      <c r="F249" s="265" t="s">
        <v>340</v>
      </c>
      <c r="G249" s="266" t="s">
        <v>306</v>
      </c>
      <c r="H249" s="267">
        <v>1</v>
      </c>
      <c r="I249" s="268"/>
      <c r="J249" s="269">
        <f>ROUND(I249*H249,0)</f>
        <v>0</v>
      </c>
      <c r="K249" s="270"/>
      <c r="L249" s="271"/>
      <c r="M249" s="272" t="s">
        <v>1</v>
      </c>
      <c r="N249" s="273" t="s">
        <v>43</v>
      </c>
      <c r="O249" s="72"/>
      <c r="P249" s="215">
        <f>O249*H249</f>
        <v>0</v>
      </c>
      <c r="Q249" s="215">
        <v>5.0599999999999999E-2</v>
      </c>
      <c r="R249" s="215">
        <f>Q249*H249</f>
        <v>5.0599999999999999E-2</v>
      </c>
      <c r="S249" s="215">
        <v>0</v>
      </c>
      <c r="T249" s="216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17" t="s">
        <v>171</v>
      </c>
      <c r="AT249" s="217" t="s">
        <v>259</v>
      </c>
      <c r="AU249" s="217" t="s">
        <v>86</v>
      </c>
      <c r="AY249" s="18" t="s">
        <v>126</v>
      </c>
      <c r="BE249" s="218">
        <f>IF(N249="základní",J249,0)</f>
        <v>0</v>
      </c>
      <c r="BF249" s="218">
        <f>IF(N249="snížená",J249,0)</f>
        <v>0</v>
      </c>
      <c r="BG249" s="218">
        <f>IF(N249="zákl. přenesená",J249,0)</f>
        <v>0</v>
      </c>
      <c r="BH249" s="218">
        <f>IF(N249="sníž. přenesená",J249,0)</f>
        <v>0</v>
      </c>
      <c r="BI249" s="218">
        <f>IF(N249="nulová",J249,0)</f>
        <v>0</v>
      </c>
      <c r="BJ249" s="18" t="s">
        <v>8</v>
      </c>
      <c r="BK249" s="218">
        <f>ROUND(I249*H249,0)</f>
        <v>0</v>
      </c>
      <c r="BL249" s="18" t="s">
        <v>132</v>
      </c>
      <c r="BM249" s="217" t="s">
        <v>341</v>
      </c>
    </row>
    <row r="250" spans="1:65" s="12" customFormat="1" ht="22.9" customHeight="1">
      <c r="B250" s="189"/>
      <c r="C250" s="190"/>
      <c r="D250" s="191" t="s">
        <v>77</v>
      </c>
      <c r="E250" s="203" t="s">
        <v>178</v>
      </c>
      <c r="F250" s="203" t="s">
        <v>342</v>
      </c>
      <c r="G250" s="190"/>
      <c r="H250" s="190"/>
      <c r="I250" s="193"/>
      <c r="J250" s="204">
        <f>BK250</f>
        <v>0</v>
      </c>
      <c r="K250" s="190"/>
      <c r="L250" s="195"/>
      <c r="M250" s="196"/>
      <c r="N250" s="197"/>
      <c r="O250" s="197"/>
      <c r="P250" s="198">
        <f>SUM(P251:P315)</f>
        <v>0</v>
      </c>
      <c r="Q250" s="197"/>
      <c r="R250" s="198">
        <f>SUM(R251:R315)</f>
        <v>53.531665000000004</v>
      </c>
      <c r="S250" s="197"/>
      <c r="T250" s="199">
        <f>SUM(T251:T315)</f>
        <v>0.17200000000000001</v>
      </c>
      <c r="AR250" s="200" t="s">
        <v>8</v>
      </c>
      <c r="AT250" s="201" t="s">
        <v>77</v>
      </c>
      <c r="AU250" s="201" t="s">
        <v>8</v>
      </c>
      <c r="AY250" s="200" t="s">
        <v>126</v>
      </c>
      <c r="BK250" s="202">
        <f>SUM(BK251:BK315)</f>
        <v>0</v>
      </c>
    </row>
    <row r="251" spans="1:65" s="2" customFormat="1" ht="24" customHeight="1">
      <c r="A251" s="35"/>
      <c r="B251" s="36"/>
      <c r="C251" s="205" t="s">
        <v>343</v>
      </c>
      <c r="D251" s="205" t="s">
        <v>128</v>
      </c>
      <c r="E251" s="206" t="s">
        <v>344</v>
      </c>
      <c r="F251" s="207" t="s">
        <v>345</v>
      </c>
      <c r="G251" s="208" t="s">
        <v>306</v>
      </c>
      <c r="H251" s="209">
        <v>2</v>
      </c>
      <c r="I251" s="210"/>
      <c r="J251" s="211">
        <f>ROUND(I251*H251,0)</f>
        <v>0</v>
      </c>
      <c r="K251" s="212"/>
      <c r="L251" s="40"/>
      <c r="M251" s="213" t="s">
        <v>1</v>
      </c>
      <c r="N251" s="214" t="s">
        <v>43</v>
      </c>
      <c r="O251" s="72"/>
      <c r="P251" s="215">
        <f>O251*H251</f>
        <v>0</v>
      </c>
      <c r="Q251" s="215">
        <v>6.9999999999999999E-4</v>
      </c>
      <c r="R251" s="215">
        <f>Q251*H251</f>
        <v>1.4E-3</v>
      </c>
      <c r="S251" s="215">
        <v>0</v>
      </c>
      <c r="T251" s="216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17" t="s">
        <v>132</v>
      </c>
      <c r="AT251" s="217" t="s">
        <v>128</v>
      </c>
      <c r="AU251" s="217" t="s">
        <v>86</v>
      </c>
      <c r="AY251" s="18" t="s">
        <v>126</v>
      </c>
      <c r="BE251" s="218">
        <f>IF(N251="základní",J251,0)</f>
        <v>0</v>
      </c>
      <c r="BF251" s="218">
        <f>IF(N251="snížená",J251,0)</f>
        <v>0</v>
      </c>
      <c r="BG251" s="218">
        <f>IF(N251="zákl. přenesená",J251,0)</f>
        <v>0</v>
      </c>
      <c r="BH251" s="218">
        <f>IF(N251="sníž. přenesená",J251,0)</f>
        <v>0</v>
      </c>
      <c r="BI251" s="218">
        <f>IF(N251="nulová",J251,0)</f>
        <v>0</v>
      </c>
      <c r="BJ251" s="18" t="s">
        <v>8</v>
      </c>
      <c r="BK251" s="218">
        <f>ROUND(I251*H251,0)</f>
        <v>0</v>
      </c>
      <c r="BL251" s="18" t="s">
        <v>132</v>
      </c>
      <c r="BM251" s="217" t="s">
        <v>346</v>
      </c>
    </row>
    <row r="252" spans="1:65" s="13" customFormat="1" ht="11.25">
      <c r="B252" s="219"/>
      <c r="C252" s="220"/>
      <c r="D252" s="221" t="s">
        <v>134</v>
      </c>
      <c r="E252" s="222" t="s">
        <v>1</v>
      </c>
      <c r="F252" s="223" t="s">
        <v>347</v>
      </c>
      <c r="G252" s="220"/>
      <c r="H252" s="224">
        <v>2</v>
      </c>
      <c r="I252" s="225"/>
      <c r="J252" s="220"/>
      <c r="K252" s="220"/>
      <c r="L252" s="226"/>
      <c r="M252" s="227"/>
      <c r="N252" s="228"/>
      <c r="O252" s="228"/>
      <c r="P252" s="228"/>
      <c r="Q252" s="228"/>
      <c r="R252" s="228"/>
      <c r="S252" s="228"/>
      <c r="T252" s="229"/>
      <c r="AT252" s="230" t="s">
        <v>134</v>
      </c>
      <c r="AU252" s="230" t="s">
        <v>86</v>
      </c>
      <c r="AV252" s="13" t="s">
        <v>86</v>
      </c>
      <c r="AW252" s="13" t="s">
        <v>35</v>
      </c>
      <c r="AX252" s="13" t="s">
        <v>8</v>
      </c>
      <c r="AY252" s="230" t="s">
        <v>126</v>
      </c>
    </row>
    <row r="253" spans="1:65" s="2" customFormat="1" ht="24" customHeight="1">
      <c r="A253" s="35"/>
      <c r="B253" s="36"/>
      <c r="C253" s="263" t="s">
        <v>348</v>
      </c>
      <c r="D253" s="263" t="s">
        <v>259</v>
      </c>
      <c r="E253" s="264" t="s">
        <v>349</v>
      </c>
      <c r="F253" s="265" t="s">
        <v>350</v>
      </c>
      <c r="G253" s="266" t="s">
        <v>306</v>
      </c>
      <c r="H253" s="267">
        <v>2</v>
      </c>
      <c r="I253" s="268"/>
      <c r="J253" s="269">
        <f>ROUND(I253*H253,0)</f>
        <v>0</v>
      </c>
      <c r="K253" s="270"/>
      <c r="L253" s="271"/>
      <c r="M253" s="272" t="s">
        <v>1</v>
      </c>
      <c r="N253" s="273" t="s">
        <v>43</v>
      </c>
      <c r="O253" s="72"/>
      <c r="P253" s="215">
        <f>O253*H253</f>
        <v>0</v>
      </c>
      <c r="Q253" s="215">
        <v>2.5999999999999999E-3</v>
      </c>
      <c r="R253" s="215">
        <f>Q253*H253</f>
        <v>5.1999999999999998E-3</v>
      </c>
      <c r="S253" s="215">
        <v>0</v>
      </c>
      <c r="T253" s="216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17" t="s">
        <v>171</v>
      </c>
      <c r="AT253" s="217" t="s">
        <v>259</v>
      </c>
      <c r="AU253" s="217" t="s">
        <v>86</v>
      </c>
      <c r="AY253" s="18" t="s">
        <v>126</v>
      </c>
      <c r="BE253" s="218">
        <f>IF(N253="základní",J253,0)</f>
        <v>0</v>
      </c>
      <c r="BF253" s="218">
        <f>IF(N253="snížená",J253,0)</f>
        <v>0</v>
      </c>
      <c r="BG253" s="218">
        <f>IF(N253="zákl. přenesená",J253,0)</f>
        <v>0</v>
      </c>
      <c r="BH253" s="218">
        <f>IF(N253="sníž. přenesená",J253,0)</f>
        <v>0</v>
      </c>
      <c r="BI253" s="218">
        <f>IF(N253="nulová",J253,0)</f>
        <v>0</v>
      </c>
      <c r="BJ253" s="18" t="s">
        <v>8</v>
      </c>
      <c r="BK253" s="218">
        <f>ROUND(I253*H253,0)</f>
        <v>0</v>
      </c>
      <c r="BL253" s="18" t="s">
        <v>132</v>
      </c>
      <c r="BM253" s="217" t="s">
        <v>351</v>
      </c>
    </row>
    <row r="254" spans="1:65" s="13" customFormat="1" ht="11.25">
      <c r="B254" s="219"/>
      <c r="C254" s="220"/>
      <c r="D254" s="221" t="s">
        <v>134</v>
      </c>
      <c r="E254" s="222" t="s">
        <v>1</v>
      </c>
      <c r="F254" s="223" t="s">
        <v>347</v>
      </c>
      <c r="G254" s="220"/>
      <c r="H254" s="224">
        <v>2</v>
      </c>
      <c r="I254" s="225"/>
      <c r="J254" s="220"/>
      <c r="K254" s="220"/>
      <c r="L254" s="226"/>
      <c r="M254" s="227"/>
      <c r="N254" s="228"/>
      <c r="O254" s="228"/>
      <c r="P254" s="228"/>
      <c r="Q254" s="228"/>
      <c r="R254" s="228"/>
      <c r="S254" s="228"/>
      <c r="T254" s="229"/>
      <c r="AT254" s="230" t="s">
        <v>134</v>
      </c>
      <c r="AU254" s="230" t="s">
        <v>86</v>
      </c>
      <c r="AV254" s="13" t="s">
        <v>86</v>
      </c>
      <c r="AW254" s="13" t="s">
        <v>35</v>
      </c>
      <c r="AX254" s="13" t="s">
        <v>8</v>
      </c>
      <c r="AY254" s="230" t="s">
        <v>126</v>
      </c>
    </row>
    <row r="255" spans="1:65" s="2" customFormat="1" ht="24" customHeight="1">
      <c r="A255" s="35"/>
      <c r="B255" s="36"/>
      <c r="C255" s="205" t="s">
        <v>352</v>
      </c>
      <c r="D255" s="205" t="s">
        <v>128</v>
      </c>
      <c r="E255" s="206" t="s">
        <v>353</v>
      </c>
      <c r="F255" s="207" t="s">
        <v>354</v>
      </c>
      <c r="G255" s="208" t="s">
        <v>306</v>
      </c>
      <c r="H255" s="209">
        <v>2</v>
      </c>
      <c r="I255" s="210"/>
      <c r="J255" s="211">
        <f>ROUND(I255*H255,0)</f>
        <v>0</v>
      </c>
      <c r="K255" s="212"/>
      <c r="L255" s="40"/>
      <c r="M255" s="213" t="s">
        <v>1</v>
      </c>
      <c r="N255" s="214" t="s">
        <v>43</v>
      </c>
      <c r="O255" s="72"/>
      <c r="P255" s="215">
        <f>O255*H255</f>
        <v>0</v>
      </c>
      <c r="Q255" s="215">
        <v>0.11241</v>
      </c>
      <c r="R255" s="215">
        <f>Q255*H255</f>
        <v>0.22481999999999999</v>
      </c>
      <c r="S255" s="215">
        <v>0</v>
      </c>
      <c r="T255" s="216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17" t="s">
        <v>132</v>
      </c>
      <c r="AT255" s="217" t="s">
        <v>128</v>
      </c>
      <c r="AU255" s="217" t="s">
        <v>86</v>
      </c>
      <c r="AY255" s="18" t="s">
        <v>126</v>
      </c>
      <c r="BE255" s="218">
        <f>IF(N255="základní",J255,0)</f>
        <v>0</v>
      </c>
      <c r="BF255" s="218">
        <f>IF(N255="snížená",J255,0)</f>
        <v>0</v>
      </c>
      <c r="BG255" s="218">
        <f>IF(N255="zákl. přenesená",J255,0)</f>
        <v>0</v>
      </c>
      <c r="BH255" s="218">
        <f>IF(N255="sníž. přenesená",J255,0)</f>
        <v>0</v>
      </c>
      <c r="BI255" s="218">
        <f>IF(N255="nulová",J255,0)</f>
        <v>0</v>
      </c>
      <c r="BJ255" s="18" t="s">
        <v>8</v>
      </c>
      <c r="BK255" s="218">
        <f>ROUND(I255*H255,0)</f>
        <v>0</v>
      </c>
      <c r="BL255" s="18" t="s">
        <v>132</v>
      </c>
      <c r="BM255" s="217" t="s">
        <v>355</v>
      </c>
    </row>
    <row r="256" spans="1:65" s="13" customFormat="1" ht="11.25">
      <c r="B256" s="219"/>
      <c r="C256" s="220"/>
      <c r="D256" s="221" t="s">
        <v>134</v>
      </c>
      <c r="E256" s="222" t="s">
        <v>1</v>
      </c>
      <c r="F256" s="223" t="s">
        <v>356</v>
      </c>
      <c r="G256" s="220"/>
      <c r="H256" s="224">
        <v>2</v>
      </c>
      <c r="I256" s="225"/>
      <c r="J256" s="220"/>
      <c r="K256" s="220"/>
      <c r="L256" s="226"/>
      <c r="M256" s="227"/>
      <c r="N256" s="228"/>
      <c r="O256" s="228"/>
      <c r="P256" s="228"/>
      <c r="Q256" s="228"/>
      <c r="R256" s="228"/>
      <c r="S256" s="228"/>
      <c r="T256" s="229"/>
      <c r="AT256" s="230" t="s">
        <v>134</v>
      </c>
      <c r="AU256" s="230" t="s">
        <v>86</v>
      </c>
      <c r="AV256" s="13" t="s">
        <v>86</v>
      </c>
      <c r="AW256" s="13" t="s">
        <v>35</v>
      </c>
      <c r="AX256" s="13" t="s">
        <v>8</v>
      </c>
      <c r="AY256" s="230" t="s">
        <v>126</v>
      </c>
    </row>
    <row r="257" spans="1:65" s="2" customFormat="1" ht="16.5" customHeight="1">
      <c r="A257" s="35"/>
      <c r="B257" s="36"/>
      <c r="C257" s="263" t="s">
        <v>357</v>
      </c>
      <c r="D257" s="263" t="s">
        <v>259</v>
      </c>
      <c r="E257" s="264" t="s">
        <v>358</v>
      </c>
      <c r="F257" s="265" t="s">
        <v>359</v>
      </c>
      <c r="G257" s="266" t="s">
        <v>306</v>
      </c>
      <c r="H257" s="267">
        <v>2</v>
      </c>
      <c r="I257" s="268"/>
      <c r="J257" s="269">
        <f>ROUND(I257*H257,0)</f>
        <v>0</v>
      </c>
      <c r="K257" s="270"/>
      <c r="L257" s="271"/>
      <c r="M257" s="272" t="s">
        <v>1</v>
      </c>
      <c r="N257" s="273" t="s">
        <v>43</v>
      </c>
      <c r="O257" s="72"/>
      <c r="P257" s="215">
        <f>O257*H257</f>
        <v>0</v>
      </c>
      <c r="Q257" s="215">
        <v>6.1000000000000004E-3</v>
      </c>
      <c r="R257" s="215">
        <f>Q257*H257</f>
        <v>1.2200000000000001E-2</v>
      </c>
      <c r="S257" s="215">
        <v>0</v>
      </c>
      <c r="T257" s="216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17" t="s">
        <v>171</v>
      </c>
      <c r="AT257" s="217" t="s">
        <v>259</v>
      </c>
      <c r="AU257" s="217" t="s">
        <v>86</v>
      </c>
      <c r="AY257" s="18" t="s">
        <v>126</v>
      </c>
      <c r="BE257" s="218">
        <f>IF(N257="základní",J257,0)</f>
        <v>0</v>
      </c>
      <c r="BF257" s="218">
        <f>IF(N257="snížená",J257,0)</f>
        <v>0</v>
      </c>
      <c r="BG257" s="218">
        <f>IF(N257="zákl. přenesená",J257,0)</f>
        <v>0</v>
      </c>
      <c r="BH257" s="218">
        <f>IF(N257="sníž. přenesená",J257,0)</f>
        <v>0</v>
      </c>
      <c r="BI257" s="218">
        <f>IF(N257="nulová",J257,0)</f>
        <v>0</v>
      </c>
      <c r="BJ257" s="18" t="s">
        <v>8</v>
      </c>
      <c r="BK257" s="218">
        <f>ROUND(I257*H257,0)</f>
        <v>0</v>
      </c>
      <c r="BL257" s="18" t="s">
        <v>132</v>
      </c>
      <c r="BM257" s="217" t="s">
        <v>360</v>
      </c>
    </row>
    <row r="258" spans="1:65" s="13" customFormat="1" ht="11.25">
      <c r="B258" s="219"/>
      <c r="C258" s="220"/>
      <c r="D258" s="221" t="s">
        <v>134</v>
      </c>
      <c r="E258" s="222" t="s">
        <v>1</v>
      </c>
      <c r="F258" s="223" t="s">
        <v>356</v>
      </c>
      <c r="G258" s="220"/>
      <c r="H258" s="224">
        <v>2</v>
      </c>
      <c r="I258" s="225"/>
      <c r="J258" s="220"/>
      <c r="K258" s="220"/>
      <c r="L258" s="226"/>
      <c r="M258" s="227"/>
      <c r="N258" s="228"/>
      <c r="O258" s="228"/>
      <c r="P258" s="228"/>
      <c r="Q258" s="228"/>
      <c r="R258" s="228"/>
      <c r="S258" s="228"/>
      <c r="T258" s="229"/>
      <c r="AT258" s="230" t="s">
        <v>134</v>
      </c>
      <c r="AU258" s="230" t="s">
        <v>86</v>
      </c>
      <c r="AV258" s="13" t="s">
        <v>86</v>
      </c>
      <c r="AW258" s="13" t="s">
        <v>35</v>
      </c>
      <c r="AX258" s="13" t="s">
        <v>8</v>
      </c>
      <c r="AY258" s="230" t="s">
        <v>126</v>
      </c>
    </row>
    <row r="259" spans="1:65" s="2" customFormat="1" ht="16.5" customHeight="1">
      <c r="A259" s="35"/>
      <c r="B259" s="36"/>
      <c r="C259" s="263" t="s">
        <v>361</v>
      </c>
      <c r="D259" s="263" t="s">
        <v>259</v>
      </c>
      <c r="E259" s="264" t="s">
        <v>362</v>
      </c>
      <c r="F259" s="265" t="s">
        <v>363</v>
      </c>
      <c r="G259" s="266" t="s">
        <v>306</v>
      </c>
      <c r="H259" s="267">
        <v>2</v>
      </c>
      <c r="I259" s="268"/>
      <c r="J259" s="269">
        <f>ROUND(I259*H259,0)</f>
        <v>0</v>
      </c>
      <c r="K259" s="270"/>
      <c r="L259" s="271"/>
      <c r="M259" s="272" t="s">
        <v>1</v>
      </c>
      <c r="N259" s="273" t="s">
        <v>43</v>
      </c>
      <c r="O259" s="72"/>
      <c r="P259" s="215">
        <f>O259*H259</f>
        <v>0</v>
      </c>
      <c r="Q259" s="215">
        <v>3.0000000000000001E-3</v>
      </c>
      <c r="R259" s="215">
        <f>Q259*H259</f>
        <v>6.0000000000000001E-3</v>
      </c>
      <c r="S259" s="215">
        <v>0</v>
      </c>
      <c r="T259" s="216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217" t="s">
        <v>171</v>
      </c>
      <c r="AT259" s="217" t="s">
        <v>259</v>
      </c>
      <c r="AU259" s="217" t="s">
        <v>86</v>
      </c>
      <c r="AY259" s="18" t="s">
        <v>126</v>
      </c>
      <c r="BE259" s="218">
        <f>IF(N259="základní",J259,0)</f>
        <v>0</v>
      </c>
      <c r="BF259" s="218">
        <f>IF(N259="snížená",J259,0)</f>
        <v>0</v>
      </c>
      <c r="BG259" s="218">
        <f>IF(N259="zákl. přenesená",J259,0)</f>
        <v>0</v>
      </c>
      <c r="BH259" s="218">
        <f>IF(N259="sníž. přenesená",J259,0)</f>
        <v>0</v>
      </c>
      <c r="BI259" s="218">
        <f>IF(N259="nulová",J259,0)</f>
        <v>0</v>
      </c>
      <c r="BJ259" s="18" t="s">
        <v>8</v>
      </c>
      <c r="BK259" s="218">
        <f>ROUND(I259*H259,0)</f>
        <v>0</v>
      </c>
      <c r="BL259" s="18" t="s">
        <v>132</v>
      </c>
      <c r="BM259" s="217" t="s">
        <v>364</v>
      </c>
    </row>
    <row r="260" spans="1:65" s="2" customFormat="1" ht="16.5" customHeight="1">
      <c r="A260" s="35"/>
      <c r="B260" s="36"/>
      <c r="C260" s="263" t="s">
        <v>365</v>
      </c>
      <c r="D260" s="263" t="s">
        <v>259</v>
      </c>
      <c r="E260" s="264" t="s">
        <v>366</v>
      </c>
      <c r="F260" s="265" t="s">
        <v>367</v>
      </c>
      <c r="G260" s="266" t="s">
        <v>306</v>
      </c>
      <c r="H260" s="267">
        <v>4</v>
      </c>
      <c r="I260" s="268"/>
      <c r="J260" s="269">
        <f>ROUND(I260*H260,0)</f>
        <v>0</v>
      </c>
      <c r="K260" s="270"/>
      <c r="L260" s="271"/>
      <c r="M260" s="272" t="s">
        <v>1</v>
      </c>
      <c r="N260" s="273" t="s">
        <v>43</v>
      </c>
      <c r="O260" s="72"/>
      <c r="P260" s="215">
        <f>O260*H260</f>
        <v>0</v>
      </c>
      <c r="Q260" s="215">
        <v>3.5E-4</v>
      </c>
      <c r="R260" s="215">
        <f>Q260*H260</f>
        <v>1.4E-3</v>
      </c>
      <c r="S260" s="215">
        <v>0</v>
      </c>
      <c r="T260" s="216">
        <f>S260*H260</f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217" t="s">
        <v>171</v>
      </c>
      <c r="AT260" s="217" t="s">
        <v>259</v>
      </c>
      <c r="AU260" s="217" t="s">
        <v>86</v>
      </c>
      <c r="AY260" s="18" t="s">
        <v>126</v>
      </c>
      <c r="BE260" s="218">
        <f>IF(N260="základní",J260,0)</f>
        <v>0</v>
      </c>
      <c r="BF260" s="218">
        <f>IF(N260="snížená",J260,0)</f>
        <v>0</v>
      </c>
      <c r="BG260" s="218">
        <f>IF(N260="zákl. přenesená",J260,0)</f>
        <v>0</v>
      </c>
      <c r="BH260" s="218">
        <f>IF(N260="sníž. přenesená",J260,0)</f>
        <v>0</v>
      </c>
      <c r="BI260" s="218">
        <f>IF(N260="nulová",J260,0)</f>
        <v>0</v>
      </c>
      <c r="BJ260" s="18" t="s">
        <v>8</v>
      </c>
      <c r="BK260" s="218">
        <f>ROUND(I260*H260,0)</f>
        <v>0</v>
      </c>
      <c r="BL260" s="18" t="s">
        <v>132</v>
      </c>
      <c r="BM260" s="217" t="s">
        <v>368</v>
      </c>
    </row>
    <row r="261" spans="1:65" s="2" customFormat="1" ht="16.5" customHeight="1">
      <c r="A261" s="35"/>
      <c r="B261" s="36"/>
      <c r="C261" s="263" t="s">
        <v>369</v>
      </c>
      <c r="D261" s="263" t="s">
        <v>259</v>
      </c>
      <c r="E261" s="264" t="s">
        <v>370</v>
      </c>
      <c r="F261" s="265" t="s">
        <v>371</v>
      </c>
      <c r="G261" s="266" t="s">
        <v>306</v>
      </c>
      <c r="H261" s="267">
        <v>2</v>
      </c>
      <c r="I261" s="268"/>
      <c r="J261" s="269">
        <f>ROUND(I261*H261,0)</f>
        <v>0</v>
      </c>
      <c r="K261" s="270"/>
      <c r="L261" s="271"/>
      <c r="M261" s="272" t="s">
        <v>1</v>
      </c>
      <c r="N261" s="273" t="s">
        <v>43</v>
      </c>
      <c r="O261" s="72"/>
      <c r="P261" s="215">
        <f>O261*H261</f>
        <v>0</v>
      </c>
      <c r="Q261" s="215">
        <v>1E-4</v>
      </c>
      <c r="R261" s="215">
        <f>Q261*H261</f>
        <v>2.0000000000000001E-4</v>
      </c>
      <c r="S261" s="215">
        <v>0</v>
      </c>
      <c r="T261" s="216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17" t="s">
        <v>171</v>
      </c>
      <c r="AT261" s="217" t="s">
        <v>259</v>
      </c>
      <c r="AU261" s="217" t="s">
        <v>86</v>
      </c>
      <c r="AY261" s="18" t="s">
        <v>126</v>
      </c>
      <c r="BE261" s="218">
        <f>IF(N261="základní",J261,0)</f>
        <v>0</v>
      </c>
      <c r="BF261" s="218">
        <f>IF(N261="snížená",J261,0)</f>
        <v>0</v>
      </c>
      <c r="BG261" s="218">
        <f>IF(N261="zákl. přenesená",J261,0)</f>
        <v>0</v>
      </c>
      <c r="BH261" s="218">
        <f>IF(N261="sníž. přenesená",J261,0)</f>
        <v>0</v>
      </c>
      <c r="BI261" s="218">
        <f>IF(N261="nulová",J261,0)</f>
        <v>0</v>
      </c>
      <c r="BJ261" s="18" t="s">
        <v>8</v>
      </c>
      <c r="BK261" s="218">
        <f>ROUND(I261*H261,0)</f>
        <v>0</v>
      </c>
      <c r="BL261" s="18" t="s">
        <v>132</v>
      </c>
      <c r="BM261" s="217" t="s">
        <v>372</v>
      </c>
    </row>
    <row r="262" spans="1:65" s="2" customFormat="1" ht="24" customHeight="1">
      <c r="A262" s="35"/>
      <c r="B262" s="36"/>
      <c r="C262" s="205" t="s">
        <v>373</v>
      </c>
      <c r="D262" s="205" t="s">
        <v>128</v>
      </c>
      <c r="E262" s="206" t="s">
        <v>374</v>
      </c>
      <c r="F262" s="207" t="s">
        <v>375</v>
      </c>
      <c r="G262" s="208" t="s">
        <v>181</v>
      </c>
      <c r="H262" s="209">
        <v>94.5</v>
      </c>
      <c r="I262" s="210"/>
      <c r="J262" s="211">
        <f>ROUND(I262*H262,0)</f>
        <v>0</v>
      </c>
      <c r="K262" s="212"/>
      <c r="L262" s="40"/>
      <c r="M262" s="213" t="s">
        <v>1</v>
      </c>
      <c r="N262" s="214" t="s">
        <v>43</v>
      </c>
      <c r="O262" s="72"/>
      <c r="P262" s="215">
        <f>O262*H262</f>
        <v>0</v>
      </c>
      <c r="Q262" s="215">
        <v>1.4999999999999999E-4</v>
      </c>
      <c r="R262" s="215">
        <f>Q262*H262</f>
        <v>1.4174999999999998E-2</v>
      </c>
      <c r="S262" s="215">
        <v>0</v>
      </c>
      <c r="T262" s="216">
        <f>S262*H262</f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17" t="s">
        <v>132</v>
      </c>
      <c r="AT262" s="217" t="s">
        <v>128</v>
      </c>
      <c r="AU262" s="217" t="s">
        <v>86</v>
      </c>
      <c r="AY262" s="18" t="s">
        <v>126</v>
      </c>
      <c r="BE262" s="218">
        <f>IF(N262="základní",J262,0)</f>
        <v>0</v>
      </c>
      <c r="BF262" s="218">
        <f>IF(N262="snížená",J262,0)</f>
        <v>0</v>
      </c>
      <c r="BG262" s="218">
        <f>IF(N262="zákl. přenesená",J262,0)</f>
        <v>0</v>
      </c>
      <c r="BH262" s="218">
        <f>IF(N262="sníž. přenesená",J262,0)</f>
        <v>0</v>
      </c>
      <c r="BI262" s="218">
        <f>IF(N262="nulová",J262,0)</f>
        <v>0</v>
      </c>
      <c r="BJ262" s="18" t="s">
        <v>8</v>
      </c>
      <c r="BK262" s="218">
        <f>ROUND(I262*H262,0)</f>
        <v>0</v>
      </c>
      <c r="BL262" s="18" t="s">
        <v>132</v>
      </c>
      <c r="BM262" s="217" t="s">
        <v>376</v>
      </c>
    </row>
    <row r="263" spans="1:65" s="14" customFormat="1" ht="11.25">
      <c r="B263" s="231"/>
      <c r="C263" s="232"/>
      <c r="D263" s="221" t="s">
        <v>134</v>
      </c>
      <c r="E263" s="233" t="s">
        <v>1</v>
      </c>
      <c r="F263" s="234" t="s">
        <v>377</v>
      </c>
      <c r="G263" s="232"/>
      <c r="H263" s="233" t="s">
        <v>1</v>
      </c>
      <c r="I263" s="235"/>
      <c r="J263" s="232"/>
      <c r="K263" s="232"/>
      <c r="L263" s="236"/>
      <c r="M263" s="237"/>
      <c r="N263" s="238"/>
      <c r="O263" s="238"/>
      <c r="P263" s="238"/>
      <c r="Q263" s="238"/>
      <c r="R263" s="238"/>
      <c r="S263" s="238"/>
      <c r="T263" s="239"/>
      <c r="AT263" s="240" t="s">
        <v>134</v>
      </c>
      <c r="AU263" s="240" t="s">
        <v>86</v>
      </c>
      <c r="AV263" s="14" t="s">
        <v>8</v>
      </c>
      <c r="AW263" s="14" t="s">
        <v>35</v>
      </c>
      <c r="AX263" s="14" t="s">
        <v>78</v>
      </c>
      <c r="AY263" s="240" t="s">
        <v>126</v>
      </c>
    </row>
    <row r="264" spans="1:65" s="13" customFormat="1" ht="11.25">
      <c r="B264" s="219"/>
      <c r="C264" s="220"/>
      <c r="D264" s="221" t="s">
        <v>134</v>
      </c>
      <c r="E264" s="222" t="s">
        <v>1</v>
      </c>
      <c r="F264" s="223" t="s">
        <v>378</v>
      </c>
      <c r="G264" s="220"/>
      <c r="H264" s="224">
        <v>16</v>
      </c>
      <c r="I264" s="225"/>
      <c r="J264" s="220"/>
      <c r="K264" s="220"/>
      <c r="L264" s="226"/>
      <c r="M264" s="227"/>
      <c r="N264" s="228"/>
      <c r="O264" s="228"/>
      <c r="P264" s="228"/>
      <c r="Q264" s="228"/>
      <c r="R264" s="228"/>
      <c r="S264" s="228"/>
      <c r="T264" s="229"/>
      <c r="AT264" s="230" t="s">
        <v>134</v>
      </c>
      <c r="AU264" s="230" t="s">
        <v>86</v>
      </c>
      <c r="AV264" s="13" t="s">
        <v>86</v>
      </c>
      <c r="AW264" s="13" t="s">
        <v>35</v>
      </c>
      <c r="AX264" s="13" t="s">
        <v>78</v>
      </c>
      <c r="AY264" s="230" t="s">
        <v>126</v>
      </c>
    </row>
    <row r="265" spans="1:65" s="13" customFormat="1" ht="11.25">
      <c r="B265" s="219"/>
      <c r="C265" s="220"/>
      <c r="D265" s="221" t="s">
        <v>134</v>
      </c>
      <c r="E265" s="222" t="s">
        <v>1</v>
      </c>
      <c r="F265" s="223" t="s">
        <v>379</v>
      </c>
      <c r="G265" s="220"/>
      <c r="H265" s="224">
        <v>78.5</v>
      </c>
      <c r="I265" s="225"/>
      <c r="J265" s="220"/>
      <c r="K265" s="220"/>
      <c r="L265" s="226"/>
      <c r="M265" s="227"/>
      <c r="N265" s="228"/>
      <c r="O265" s="228"/>
      <c r="P265" s="228"/>
      <c r="Q265" s="228"/>
      <c r="R265" s="228"/>
      <c r="S265" s="228"/>
      <c r="T265" s="229"/>
      <c r="AT265" s="230" t="s">
        <v>134</v>
      </c>
      <c r="AU265" s="230" t="s">
        <v>86</v>
      </c>
      <c r="AV265" s="13" t="s">
        <v>86</v>
      </c>
      <c r="AW265" s="13" t="s">
        <v>35</v>
      </c>
      <c r="AX265" s="13" t="s">
        <v>78</v>
      </c>
      <c r="AY265" s="230" t="s">
        <v>126</v>
      </c>
    </row>
    <row r="266" spans="1:65" s="15" customFormat="1" ht="11.25">
      <c r="B266" s="241"/>
      <c r="C266" s="242"/>
      <c r="D266" s="221" t="s">
        <v>134</v>
      </c>
      <c r="E266" s="243" t="s">
        <v>1</v>
      </c>
      <c r="F266" s="244" t="s">
        <v>162</v>
      </c>
      <c r="G266" s="242"/>
      <c r="H266" s="245">
        <v>94.5</v>
      </c>
      <c r="I266" s="246"/>
      <c r="J266" s="242"/>
      <c r="K266" s="242"/>
      <c r="L266" s="247"/>
      <c r="M266" s="248"/>
      <c r="N266" s="249"/>
      <c r="O266" s="249"/>
      <c r="P266" s="249"/>
      <c r="Q266" s="249"/>
      <c r="R266" s="249"/>
      <c r="S266" s="249"/>
      <c r="T266" s="250"/>
      <c r="AT266" s="251" t="s">
        <v>134</v>
      </c>
      <c r="AU266" s="251" t="s">
        <v>86</v>
      </c>
      <c r="AV266" s="15" t="s">
        <v>132</v>
      </c>
      <c r="AW266" s="15" t="s">
        <v>35</v>
      </c>
      <c r="AX266" s="15" t="s">
        <v>8</v>
      </c>
      <c r="AY266" s="251" t="s">
        <v>126</v>
      </c>
    </row>
    <row r="267" spans="1:65" s="2" customFormat="1" ht="24" customHeight="1">
      <c r="A267" s="35"/>
      <c r="B267" s="36"/>
      <c r="C267" s="205" t="s">
        <v>380</v>
      </c>
      <c r="D267" s="205" t="s">
        <v>128</v>
      </c>
      <c r="E267" s="206" t="s">
        <v>381</v>
      </c>
      <c r="F267" s="207" t="s">
        <v>382</v>
      </c>
      <c r="G267" s="208" t="s">
        <v>131</v>
      </c>
      <c r="H267" s="209">
        <v>28</v>
      </c>
      <c r="I267" s="210"/>
      <c r="J267" s="211">
        <f>ROUND(I267*H267,0)</f>
        <v>0</v>
      </c>
      <c r="K267" s="212"/>
      <c r="L267" s="40"/>
      <c r="M267" s="213" t="s">
        <v>1</v>
      </c>
      <c r="N267" s="214" t="s">
        <v>43</v>
      </c>
      <c r="O267" s="72"/>
      <c r="P267" s="215">
        <f>O267*H267</f>
        <v>0</v>
      </c>
      <c r="Q267" s="215">
        <v>5.9999999999999995E-4</v>
      </c>
      <c r="R267" s="215">
        <f>Q267*H267</f>
        <v>1.6799999999999999E-2</v>
      </c>
      <c r="S267" s="215">
        <v>0</v>
      </c>
      <c r="T267" s="216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17" t="s">
        <v>132</v>
      </c>
      <c r="AT267" s="217" t="s">
        <v>128</v>
      </c>
      <c r="AU267" s="217" t="s">
        <v>86</v>
      </c>
      <c r="AY267" s="18" t="s">
        <v>126</v>
      </c>
      <c r="BE267" s="218">
        <f>IF(N267="základní",J267,0)</f>
        <v>0</v>
      </c>
      <c r="BF267" s="218">
        <f>IF(N267="snížená",J267,0)</f>
        <v>0</v>
      </c>
      <c r="BG267" s="218">
        <f>IF(N267="zákl. přenesená",J267,0)</f>
        <v>0</v>
      </c>
      <c r="BH267" s="218">
        <f>IF(N267="sníž. přenesená",J267,0)</f>
        <v>0</v>
      </c>
      <c r="BI267" s="218">
        <f>IF(N267="nulová",J267,0)</f>
        <v>0</v>
      </c>
      <c r="BJ267" s="18" t="s">
        <v>8</v>
      </c>
      <c r="BK267" s="218">
        <f>ROUND(I267*H267,0)</f>
        <v>0</v>
      </c>
      <c r="BL267" s="18" t="s">
        <v>132</v>
      </c>
      <c r="BM267" s="217" t="s">
        <v>383</v>
      </c>
    </row>
    <row r="268" spans="1:65" s="13" customFormat="1" ht="11.25">
      <c r="B268" s="219"/>
      <c r="C268" s="220"/>
      <c r="D268" s="221" t="s">
        <v>134</v>
      </c>
      <c r="E268" s="222" t="s">
        <v>1</v>
      </c>
      <c r="F268" s="223" t="s">
        <v>384</v>
      </c>
      <c r="G268" s="220"/>
      <c r="H268" s="224">
        <v>28</v>
      </c>
      <c r="I268" s="225"/>
      <c r="J268" s="220"/>
      <c r="K268" s="220"/>
      <c r="L268" s="226"/>
      <c r="M268" s="227"/>
      <c r="N268" s="228"/>
      <c r="O268" s="228"/>
      <c r="P268" s="228"/>
      <c r="Q268" s="228"/>
      <c r="R268" s="228"/>
      <c r="S268" s="228"/>
      <c r="T268" s="229"/>
      <c r="AT268" s="230" t="s">
        <v>134</v>
      </c>
      <c r="AU268" s="230" t="s">
        <v>86</v>
      </c>
      <c r="AV268" s="13" t="s">
        <v>86</v>
      </c>
      <c r="AW268" s="13" t="s">
        <v>35</v>
      </c>
      <c r="AX268" s="13" t="s">
        <v>8</v>
      </c>
      <c r="AY268" s="230" t="s">
        <v>126</v>
      </c>
    </row>
    <row r="269" spans="1:65" s="2" customFormat="1" ht="36" customHeight="1">
      <c r="A269" s="35"/>
      <c r="B269" s="36"/>
      <c r="C269" s="205" t="s">
        <v>385</v>
      </c>
      <c r="D269" s="205" t="s">
        <v>128</v>
      </c>
      <c r="E269" s="206" t="s">
        <v>386</v>
      </c>
      <c r="F269" s="207" t="s">
        <v>387</v>
      </c>
      <c r="G269" s="208" t="s">
        <v>181</v>
      </c>
      <c r="H269" s="209">
        <v>94.5</v>
      </c>
      <c r="I269" s="210"/>
      <c r="J269" s="211">
        <f>ROUND(I269*H269,0)</f>
        <v>0</v>
      </c>
      <c r="K269" s="212"/>
      <c r="L269" s="40"/>
      <c r="M269" s="213" t="s">
        <v>1</v>
      </c>
      <c r="N269" s="214" t="s">
        <v>43</v>
      </c>
      <c r="O269" s="72"/>
      <c r="P269" s="215">
        <f>O269*H269</f>
        <v>0</v>
      </c>
      <c r="Q269" s="215">
        <v>0</v>
      </c>
      <c r="R269" s="215">
        <f>Q269*H269</f>
        <v>0</v>
      </c>
      <c r="S269" s="215">
        <v>0</v>
      </c>
      <c r="T269" s="216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17" t="s">
        <v>132</v>
      </c>
      <c r="AT269" s="217" t="s">
        <v>128</v>
      </c>
      <c r="AU269" s="217" t="s">
        <v>86</v>
      </c>
      <c r="AY269" s="18" t="s">
        <v>126</v>
      </c>
      <c r="BE269" s="218">
        <f>IF(N269="základní",J269,0)</f>
        <v>0</v>
      </c>
      <c r="BF269" s="218">
        <f>IF(N269="snížená",J269,0)</f>
        <v>0</v>
      </c>
      <c r="BG269" s="218">
        <f>IF(N269="zákl. přenesená",J269,0)</f>
        <v>0</v>
      </c>
      <c r="BH269" s="218">
        <f>IF(N269="sníž. přenesená",J269,0)</f>
        <v>0</v>
      </c>
      <c r="BI269" s="218">
        <f>IF(N269="nulová",J269,0)</f>
        <v>0</v>
      </c>
      <c r="BJ269" s="18" t="s">
        <v>8</v>
      </c>
      <c r="BK269" s="218">
        <f>ROUND(I269*H269,0)</f>
        <v>0</v>
      </c>
      <c r="BL269" s="18" t="s">
        <v>132</v>
      </c>
      <c r="BM269" s="217" t="s">
        <v>388</v>
      </c>
    </row>
    <row r="270" spans="1:65" s="14" customFormat="1" ht="11.25">
      <c r="B270" s="231"/>
      <c r="C270" s="232"/>
      <c r="D270" s="221" t="s">
        <v>134</v>
      </c>
      <c r="E270" s="233" t="s">
        <v>1</v>
      </c>
      <c r="F270" s="234" t="s">
        <v>377</v>
      </c>
      <c r="G270" s="232"/>
      <c r="H270" s="233" t="s">
        <v>1</v>
      </c>
      <c r="I270" s="235"/>
      <c r="J270" s="232"/>
      <c r="K270" s="232"/>
      <c r="L270" s="236"/>
      <c r="M270" s="237"/>
      <c r="N270" s="238"/>
      <c r="O270" s="238"/>
      <c r="P270" s="238"/>
      <c r="Q270" s="238"/>
      <c r="R270" s="238"/>
      <c r="S270" s="238"/>
      <c r="T270" s="239"/>
      <c r="AT270" s="240" t="s">
        <v>134</v>
      </c>
      <c r="AU270" s="240" t="s">
        <v>86</v>
      </c>
      <c r="AV270" s="14" t="s">
        <v>8</v>
      </c>
      <c r="AW270" s="14" t="s">
        <v>35</v>
      </c>
      <c r="AX270" s="14" t="s">
        <v>78</v>
      </c>
      <c r="AY270" s="240" t="s">
        <v>126</v>
      </c>
    </row>
    <row r="271" spans="1:65" s="13" customFormat="1" ht="11.25">
      <c r="B271" s="219"/>
      <c r="C271" s="220"/>
      <c r="D271" s="221" t="s">
        <v>134</v>
      </c>
      <c r="E271" s="222" t="s">
        <v>1</v>
      </c>
      <c r="F271" s="223" t="s">
        <v>378</v>
      </c>
      <c r="G271" s="220"/>
      <c r="H271" s="224">
        <v>16</v>
      </c>
      <c r="I271" s="225"/>
      <c r="J271" s="220"/>
      <c r="K271" s="220"/>
      <c r="L271" s="226"/>
      <c r="M271" s="227"/>
      <c r="N271" s="228"/>
      <c r="O271" s="228"/>
      <c r="P271" s="228"/>
      <c r="Q271" s="228"/>
      <c r="R271" s="228"/>
      <c r="S271" s="228"/>
      <c r="T271" s="229"/>
      <c r="AT271" s="230" t="s">
        <v>134</v>
      </c>
      <c r="AU271" s="230" t="s">
        <v>86</v>
      </c>
      <c r="AV271" s="13" t="s">
        <v>86</v>
      </c>
      <c r="AW271" s="13" t="s">
        <v>35</v>
      </c>
      <c r="AX271" s="13" t="s">
        <v>78</v>
      </c>
      <c r="AY271" s="230" t="s">
        <v>126</v>
      </c>
    </row>
    <row r="272" spans="1:65" s="13" customFormat="1" ht="11.25">
      <c r="B272" s="219"/>
      <c r="C272" s="220"/>
      <c r="D272" s="221" t="s">
        <v>134</v>
      </c>
      <c r="E272" s="222" t="s">
        <v>1</v>
      </c>
      <c r="F272" s="223" t="s">
        <v>379</v>
      </c>
      <c r="G272" s="220"/>
      <c r="H272" s="224">
        <v>78.5</v>
      </c>
      <c r="I272" s="225"/>
      <c r="J272" s="220"/>
      <c r="K272" s="220"/>
      <c r="L272" s="226"/>
      <c r="M272" s="227"/>
      <c r="N272" s="228"/>
      <c r="O272" s="228"/>
      <c r="P272" s="228"/>
      <c r="Q272" s="228"/>
      <c r="R272" s="228"/>
      <c r="S272" s="228"/>
      <c r="T272" s="229"/>
      <c r="AT272" s="230" t="s">
        <v>134</v>
      </c>
      <c r="AU272" s="230" t="s">
        <v>86</v>
      </c>
      <c r="AV272" s="13" t="s">
        <v>86</v>
      </c>
      <c r="AW272" s="13" t="s">
        <v>35</v>
      </c>
      <c r="AX272" s="13" t="s">
        <v>78</v>
      </c>
      <c r="AY272" s="230" t="s">
        <v>126</v>
      </c>
    </row>
    <row r="273" spans="1:65" s="15" customFormat="1" ht="11.25">
      <c r="B273" s="241"/>
      <c r="C273" s="242"/>
      <c r="D273" s="221" t="s">
        <v>134</v>
      </c>
      <c r="E273" s="243" t="s">
        <v>1</v>
      </c>
      <c r="F273" s="244" t="s">
        <v>162</v>
      </c>
      <c r="G273" s="242"/>
      <c r="H273" s="245">
        <v>94.5</v>
      </c>
      <c r="I273" s="246"/>
      <c r="J273" s="242"/>
      <c r="K273" s="242"/>
      <c r="L273" s="247"/>
      <c r="M273" s="248"/>
      <c r="N273" s="249"/>
      <c r="O273" s="249"/>
      <c r="P273" s="249"/>
      <c r="Q273" s="249"/>
      <c r="R273" s="249"/>
      <c r="S273" s="249"/>
      <c r="T273" s="250"/>
      <c r="AT273" s="251" t="s">
        <v>134</v>
      </c>
      <c r="AU273" s="251" t="s">
        <v>86</v>
      </c>
      <c r="AV273" s="15" t="s">
        <v>132</v>
      </c>
      <c r="AW273" s="15" t="s">
        <v>35</v>
      </c>
      <c r="AX273" s="15" t="s">
        <v>8</v>
      </c>
      <c r="AY273" s="251" t="s">
        <v>126</v>
      </c>
    </row>
    <row r="274" spans="1:65" s="2" customFormat="1" ht="36" customHeight="1">
      <c r="A274" s="35"/>
      <c r="B274" s="36"/>
      <c r="C274" s="205" t="s">
        <v>389</v>
      </c>
      <c r="D274" s="205" t="s">
        <v>128</v>
      </c>
      <c r="E274" s="206" t="s">
        <v>390</v>
      </c>
      <c r="F274" s="207" t="s">
        <v>391</v>
      </c>
      <c r="G274" s="208" t="s">
        <v>131</v>
      </c>
      <c r="H274" s="209">
        <v>28</v>
      </c>
      <c r="I274" s="210"/>
      <c r="J274" s="211">
        <f>ROUND(I274*H274,0)</f>
        <v>0</v>
      </c>
      <c r="K274" s="212"/>
      <c r="L274" s="40"/>
      <c r="M274" s="213" t="s">
        <v>1</v>
      </c>
      <c r="N274" s="214" t="s">
        <v>43</v>
      </c>
      <c r="O274" s="72"/>
      <c r="P274" s="215">
        <f>O274*H274</f>
        <v>0</v>
      </c>
      <c r="Q274" s="215">
        <v>1.0000000000000001E-5</v>
      </c>
      <c r="R274" s="215">
        <f>Q274*H274</f>
        <v>2.8000000000000003E-4</v>
      </c>
      <c r="S274" s="215">
        <v>0</v>
      </c>
      <c r="T274" s="216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217" t="s">
        <v>132</v>
      </c>
      <c r="AT274" s="217" t="s">
        <v>128</v>
      </c>
      <c r="AU274" s="217" t="s">
        <v>86</v>
      </c>
      <c r="AY274" s="18" t="s">
        <v>126</v>
      </c>
      <c r="BE274" s="218">
        <f>IF(N274="základní",J274,0)</f>
        <v>0</v>
      </c>
      <c r="BF274" s="218">
        <f>IF(N274="snížená",J274,0)</f>
        <v>0</v>
      </c>
      <c r="BG274" s="218">
        <f>IF(N274="zákl. přenesená",J274,0)</f>
        <v>0</v>
      </c>
      <c r="BH274" s="218">
        <f>IF(N274="sníž. přenesená",J274,0)</f>
        <v>0</v>
      </c>
      <c r="BI274" s="218">
        <f>IF(N274="nulová",J274,0)</f>
        <v>0</v>
      </c>
      <c r="BJ274" s="18" t="s">
        <v>8</v>
      </c>
      <c r="BK274" s="218">
        <f>ROUND(I274*H274,0)</f>
        <v>0</v>
      </c>
      <c r="BL274" s="18" t="s">
        <v>132</v>
      </c>
      <c r="BM274" s="217" t="s">
        <v>392</v>
      </c>
    </row>
    <row r="275" spans="1:65" s="13" customFormat="1" ht="11.25">
      <c r="B275" s="219"/>
      <c r="C275" s="220"/>
      <c r="D275" s="221" t="s">
        <v>134</v>
      </c>
      <c r="E275" s="222" t="s">
        <v>1</v>
      </c>
      <c r="F275" s="223" t="s">
        <v>384</v>
      </c>
      <c r="G275" s="220"/>
      <c r="H275" s="224">
        <v>28</v>
      </c>
      <c r="I275" s="225"/>
      <c r="J275" s="220"/>
      <c r="K275" s="220"/>
      <c r="L275" s="226"/>
      <c r="M275" s="227"/>
      <c r="N275" s="228"/>
      <c r="O275" s="228"/>
      <c r="P275" s="228"/>
      <c r="Q275" s="228"/>
      <c r="R275" s="228"/>
      <c r="S275" s="228"/>
      <c r="T275" s="229"/>
      <c r="AT275" s="230" t="s">
        <v>134</v>
      </c>
      <c r="AU275" s="230" t="s">
        <v>86</v>
      </c>
      <c r="AV275" s="13" t="s">
        <v>86</v>
      </c>
      <c r="AW275" s="13" t="s">
        <v>35</v>
      </c>
      <c r="AX275" s="13" t="s">
        <v>8</v>
      </c>
      <c r="AY275" s="230" t="s">
        <v>126</v>
      </c>
    </row>
    <row r="276" spans="1:65" s="2" customFormat="1" ht="48" customHeight="1">
      <c r="A276" s="35"/>
      <c r="B276" s="36"/>
      <c r="C276" s="205" t="s">
        <v>393</v>
      </c>
      <c r="D276" s="205" t="s">
        <v>128</v>
      </c>
      <c r="E276" s="206" t="s">
        <v>394</v>
      </c>
      <c r="F276" s="207" t="s">
        <v>395</v>
      </c>
      <c r="G276" s="208" t="s">
        <v>181</v>
      </c>
      <c r="H276" s="209">
        <v>137.30000000000001</v>
      </c>
      <c r="I276" s="210"/>
      <c r="J276" s="211">
        <f>ROUND(I276*H276,0)</f>
        <v>0</v>
      </c>
      <c r="K276" s="212"/>
      <c r="L276" s="40"/>
      <c r="M276" s="213" t="s">
        <v>1</v>
      </c>
      <c r="N276" s="214" t="s">
        <v>43</v>
      </c>
      <c r="O276" s="72"/>
      <c r="P276" s="215">
        <f>O276*H276</f>
        <v>0</v>
      </c>
      <c r="Q276" s="215">
        <v>0.15540000000000001</v>
      </c>
      <c r="R276" s="215">
        <f>Q276*H276</f>
        <v>21.336420000000004</v>
      </c>
      <c r="S276" s="215">
        <v>0</v>
      </c>
      <c r="T276" s="216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17" t="s">
        <v>132</v>
      </c>
      <c r="AT276" s="217" t="s">
        <v>128</v>
      </c>
      <c r="AU276" s="217" t="s">
        <v>86</v>
      </c>
      <c r="AY276" s="18" t="s">
        <v>126</v>
      </c>
      <c r="BE276" s="218">
        <f>IF(N276="základní",J276,0)</f>
        <v>0</v>
      </c>
      <c r="BF276" s="218">
        <f>IF(N276="snížená",J276,0)</f>
        <v>0</v>
      </c>
      <c r="BG276" s="218">
        <f>IF(N276="zákl. přenesená",J276,0)</f>
        <v>0</v>
      </c>
      <c r="BH276" s="218">
        <f>IF(N276="sníž. přenesená",J276,0)</f>
        <v>0</v>
      </c>
      <c r="BI276" s="218">
        <f>IF(N276="nulová",J276,0)</f>
        <v>0</v>
      </c>
      <c r="BJ276" s="18" t="s">
        <v>8</v>
      </c>
      <c r="BK276" s="218">
        <f>ROUND(I276*H276,0)</f>
        <v>0</v>
      </c>
      <c r="BL276" s="18" t="s">
        <v>132</v>
      </c>
      <c r="BM276" s="217" t="s">
        <v>396</v>
      </c>
    </row>
    <row r="277" spans="1:65" s="14" customFormat="1" ht="11.25">
      <c r="B277" s="231"/>
      <c r="C277" s="232"/>
      <c r="D277" s="221" t="s">
        <v>134</v>
      </c>
      <c r="E277" s="233" t="s">
        <v>1</v>
      </c>
      <c r="F277" s="234" t="s">
        <v>397</v>
      </c>
      <c r="G277" s="232"/>
      <c r="H277" s="233" t="s">
        <v>1</v>
      </c>
      <c r="I277" s="235"/>
      <c r="J277" s="232"/>
      <c r="K277" s="232"/>
      <c r="L277" s="236"/>
      <c r="M277" s="237"/>
      <c r="N277" s="238"/>
      <c r="O277" s="238"/>
      <c r="P277" s="238"/>
      <c r="Q277" s="238"/>
      <c r="R277" s="238"/>
      <c r="S277" s="238"/>
      <c r="T277" s="239"/>
      <c r="AT277" s="240" t="s">
        <v>134</v>
      </c>
      <c r="AU277" s="240" t="s">
        <v>86</v>
      </c>
      <c r="AV277" s="14" t="s">
        <v>8</v>
      </c>
      <c r="AW277" s="14" t="s">
        <v>35</v>
      </c>
      <c r="AX277" s="14" t="s">
        <v>78</v>
      </c>
      <c r="AY277" s="240" t="s">
        <v>126</v>
      </c>
    </row>
    <row r="278" spans="1:65" s="13" customFormat="1" ht="11.25">
      <c r="B278" s="219"/>
      <c r="C278" s="220"/>
      <c r="D278" s="221" t="s">
        <v>134</v>
      </c>
      <c r="E278" s="222" t="s">
        <v>1</v>
      </c>
      <c r="F278" s="223" t="s">
        <v>398</v>
      </c>
      <c r="G278" s="220"/>
      <c r="H278" s="224">
        <v>26</v>
      </c>
      <c r="I278" s="225"/>
      <c r="J278" s="220"/>
      <c r="K278" s="220"/>
      <c r="L278" s="226"/>
      <c r="M278" s="227"/>
      <c r="N278" s="228"/>
      <c r="O278" s="228"/>
      <c r="P278" s="228"/>
      <c r="Q278" s="228"/>
      <c r="R278" s="228"/>
      <c r="S278" s="228"/>
      <c r="T278" s="229"/>
      <c r="AT278" s="230" t="s">
        <v>134</v>
      </c>
      <c r="AU278" s="230" t="s">
        <v>86</v>
      </c>
      <c r="AV278" s="13" t="s">
        <v>86</v>
      </c>
      <c r="AW278" s="13" t="s">
        <v>35</v>
      </c>
      <c r="AX278" s="13" t="s">
        <v>78</v>
      </c>
      <c r="AY278" s="230" t="s">
        <v>126</v>
      </c>
    </row>
    <row r="279" spans="1:65" s="13" customFormat="1" ht="11.25">
      <c r="B279" s="219"/>
      <c r="C279" s="220"/>
      <c r="D279" s="221" t="s">
        <v>134</v>
      </c>
      <c r="E279" s="222" t="s">
        <v>1</v>
      </c>
      <c r="F279" s="223" t="s">
        <v>399</v>
      </c>
      <c r="G279" s="220"/>
      <c r="H279" s="224">
        <v>68.2</v>
      </c>
      <c r="I279" s="225"/>
      <c r="J279" s="220"/>
      <c r="K279" s="220"/>
      <c r="L279" s="226"/>
      <c r="M279" s="227"/>
      <c r="N279" s="228"/>
      <c r="O279" s="228"/>
      <c r="P279" s="228"/>
      <c r="Q279" s="228"/>
      <c r="R279" s="228"/>
      <c r="S279" s="228"/>
      <c r="T279" s="229"/>
      <c r="AT279" s="230" t="s">
        <v>134</v>
      </c>
      <c r="AU279" s="230" t="s">
        <v>86</v>
      </c>
      <c r="AV279" s="13" t="s">
        <v>86</v>
      </c>
      <c r="AW279" s="13" t="s">
        <v>35</v>
      </c>
      <c r="AX279" s="13" t="s">
        <v>78</v>
      </c>
      <c r="AY279" s="230" t="s">
        <v>126</v>
      </c>
    </row>
    <row r="280" spans="1:65" s="13" customFormat="1" ht="22.5">
      <c r="B280" s="219"/>
      <c r="C280" s="220"/>
      <c r="D280" s="221" t="s">
        <v>134</v>
      </c>
      <c r="E280" s="222" t="s">
        <v>1</v>
      </c>
      <c r="F280" s="223" t="s">
        <v>400</v>
      </c>
      <c r="G280" s="220"/>
      <c r="H280" s="224">
        <v>43.1</v>
      </c>
      <c r="I280" s="225"/>
      <c r="J280" s="220"/>
      <c r="K280" s="220"/>
      <c r="L280" s="226"/>
      <c r="M280" s="227"/>
      <c r="N280" s="228"/>
      <c r="O280" s="228"/>
      <c r="P280" s="228"/>
      <c r="Q280" s="228"/>
      <c r="R280" s="228"/>
      <c r="S280" s="228"/>
      <c r="T280" s="229"/>
      <c r="AT280" s="230" t="s">
        <v>134</v>
      </c>
      <c r="AU280" s="230" t="s">
        <v>86</v>
      </c>
      <c r="AV280" s="13" t="s">
        <v>86</v>
      </c>
      <c r="AW280" s="13" t="s">
        <v>35</v>
      </c>
      <c r="AX280" s="13" t="s">
        <v>78</v>
      </c>
      <c r="AY280" s="230" t="s">
        <v>126</v>
      </c>
    </row>
    <row r="281" spans="1:65" s="15" customFormat="1" ht="11.25">
      <c r="B281" s="241"/>
      <c r="C281" s="242"/>
      <c r="D281" s="221" t="s">
        <v>134</v>
      </c>
      <c r="E281" s="243" t="s">
        <v>1</v>
      </c>
      <c r="F281" s="244" t="s">
        <v>162</v>
      </c>
      <c r="G281" s="242"/>
      <c r="H281" s="245">
        <v>137.30000000000001</v>
      </c>
      <c r="I281" s="246"/>
      <c r="J281" s="242"/>
      <c r="K281" s="242"/>
      <c r="L281" s="247"/>
      <c r="M281" s="248"/>
      <c r="N281" s="249"/>
      <c r="O281" s="249"/>
      <c r="P281" s="249"/>
      <c r="Q281" s="249"/>
      <c r="R281" s="249"/>
      <c r="S281" s="249"/>
      <c r="T281" s="250"/>
      <c r="AT281" s="251" t="s">
        <v>134</v>
      </c>
      <c r="AU281" s="251" t="s">
        <v>86</v>
      </c>
      <c r="AV281" s="15" t="s">
        <v>132</v>
      </c>
      <c r="AW281" s="15" t="s">
        <v>35</v>
      </c>
      <c r="AX281" s="15" t="s">
        <v>8</v>
      </c>
      <c r="AY281" s="251" t="s">
        <v>126</v>
      </c>
    </row>
    <row r="282" spans="1:65" s="2" customFormat="1" ht="16.5" customHeight="1">
      <c r="A282" s="35"/>
      <c r="B282" s="36"/>
      <c r="C282" s="263" t="s">
        <v>401</v>
      </c>
      <c r="D282" s="263" t="s">
        <v>259</v>
      </c>
      <c r="E282" s="264" t="s">
        <v>402</v>
      </c>
      <c r="F282" s="265" t="s">
        <v>403</v>
      </c>
      <c r="G282" s="266" t="s">
        <v>181</v>
      </c>
      <c r="H282" s="267">
        <v>140.04599999999999</v>
      </c>
      <c r="I282" s="268"/>
      <c r="J282" s="269">
        <f>ROUND(I282*H282,0)</f>
        <v>0</v>
      </c>
      <c r="K282" s="270"/>
      <c r="L282" s="271"/>
      <c r="M282" s="272" t="s">
        <v>1</v>
      </c>
      <c r="N282" s="273" t="s">
        <v>43</v>
      </c>
      <c r="O282" s="72"/>
      <c r="P282" s="215">
        <f>O282*H282</f>
        <v>0</v>
      </c>
      <c r="Q282" s="215">
        <v>0.108</v>
      </c>
      <c r="R282" s="215">
        <f>Q282*H282</f>
        <v>15.124967999999999</v>
      </c>
      <c r="S282" s="215">
        <v>0</v>
      </c>
      <c r="T282" s="216">
        <f>S282*H282</f>
        <v>0</v>
      </c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R282" s="217" t="s">
        <v>171</v>
      </c>
      <c r="AT282" s="217" t="s">
        <v>259</v>
      </c>
      <c r="AU282" s="217" t="s">
        <v>86</v>
      </c>
      <c r="AY282" s="18" t="s">
        <v>126</v>
      </c>
      <c r="BE282" s="218">
        <f>IF(N282="základní",J282,0)</f>
        <v>0</v>
      </c>
      <c r="BF282" s="218">
        <f>IF(N282="snížená",J282,0)</f>
        <v>0</v>
      </c>
      <c r="BG282" s="218">
        <f>IF(N282="zákl. přenesená",J282,0)</f>
        <v>0</v>
      </c>
      <c r="BH282" s="218">
        <f>IF(N282="sníž. přenesená",J282,0)</f>
        <v>0</v>
      </c>
      <c r="BI282" s="218">
        <f>IF(N282="nulová",J282,0)</f>
        <v>0</v>
      </c>
      <c r="BJ282" s="18" t="s">
        <v>8</v>
      </c>
      <c r="BK282" s="218">
        <f>ROUND(I282*H282,0)</f>
        <v>0</v>
      </c>
      <c r="BL282" s="18" t="s">
        <v>132</v>
      </c>
      <c r="BM282" s="217" t="s">
        <v>404</v>
      </c>
    </row>
    <row r="283" spans="1:65" s="14" customFormat="1" ht="11.25">
      <c r="B283" s="231"/>
      <c r="C283" s="232"/>
      <c r="D283" s="221" t="s">
        <v>134</v>
      </c>
      <c r="E283" s="233" t="s">
        <v>1</v>
      </c>
      <c r="F283" s="234" t="s">
        <v>397</v>
      </c>
      <c r="G283" s="232"/>
      <c r="H283" s="233" t="s">
        <v>1</v>
      </c>
      <c r="I283" s="235"/>
      <c r="J283" s="232"/>
      <c r="K283" s="232"/>
      <c r="L283" s="236"/>
      <c r="M283" s="237"/>
      <c r="N283" s="238"/>
      <c r="O283" s="238"/>
      <c r="P283" s="238"/>
      <c r="Q283" s="238"/>
      <c r="R283" s="238"/>
      <c r="S283" s="238"/>
      <c r="T283" s="239"/>
      <c r="AT283" s="240" t="s">
        <v>134</v>
      </c>
      <c r="AU283" s="240" t="s">
        <v>86</v>
      </c>
      <c r="AV283" s="14" t="s">
        <v>8</v>
      </c>
      <c r="AW283" s="14" t="s">
        <v>35</v>
      </c>
      <c r="AX283" s="14" t="s">
        <v>78</v>
      </c>
      <c r="AY283" s="240" t="s">
        <v>126</v>
      </c>
    </row>
    <row r="284" spans="1:65" s="13" customFormat="1" ht="11.25">
      <c r="B284" s="219"/>
      <c r="C284" s="220"/>
      <c r="D284" s="221" t="s">
        <v>134</v>
      </c>
      <c r="E284" s="222" t="s">
        <v>1</v>
      </c>
      <c r="F284" s="223" t="s">
        <v>405</v>
      </c>
      <c r="G284" s="220"/>
      <c r="H284" s="224">
        <v>26.52</v>
      </c>
      <c r="I284" s="225"/>
      <c r="J284" s="220"/>
      <c r="K284" s="220"/>
      <c r="L284" s="226"/>
      <c r="M284" s="227"/>
      <c r="N284" s="228"/>
      <c r="O284" s="228"/>
      <c r="P284" s="228"/>
      <c r="Q284" s="228"/>
      <c r="R284" s="228"/>
      <c r="S284" s="228"/>
      <c r="T284" s="229"/>
      <c r="AT284" s="230" t="s">
        <v>134</v>
      </c>
      <c r="AU284" s="230" t="s">
        <v>86</v>
      </c>
      <c r="AV284" s="13" t="s">
        <v>86</v>
      </c>
      <c r="AW284" s="13" t="s">
        <v>35</v>
      </c>
      <c r="AX284" s="13" t="s">
        <v>78</v>
      </c>
      <c r="AY284" s="230" t="s">
        <v>126</v>
      </c>
    </row>
    <row r="285" spans="1:65" s="13" customFormat="1" ht="11.25">
      <c r="B285" s="219"/>
      <c r="C285" s="220"/>
      <c r="D285" s="221" t="s">
        <v>134</v>
      </c>
      <c r="E285" s="222" t="s">
        <v>1</v>
      </c>
      <c r="F285" s="223" t="s">
        <v>406</v>
      </c>
      <c r="G285" s="220"/>
      <c r="H285" s="224">
        <v>69.563999999999993</v>
      </c>
      <c r="I285" s="225"/>
      <c r="J285" s="220"/>
      <c r="K285" s="220"/>
      <c r="L285" s="226"/>
      <c r="M285" s="227"/>
      <c r="N285" s="228"/>
      <c r="O285" s="228"/>
      <c r="P285" s="228"/>
      <c r="Q285" s="228"/>
      <c r="R285" s="228"/>
      <c r="S285" s="228"/>
      <c r="T285" s="229"/>
      <c r="AT285" s="230" t="s">
        <v>134</v>
      </c>
      <c r="AU285" s="230" t="s">
        <v>86</v>
      </c>
      <c r="AV285" s="13" t="s">
        <v>86</v>
      </c>
      <c r="AW285" s="13" t="s">
        <v>35</v>
      </c>
      <c r="AX285" s="13" t="s">
        <v>78</v>
      </c>
      <c r="AY285" s="230" t="s">
        <v>126</v>
      </c>
    </row>
    <row r="286" spans="1:65" s="13" customFormat="1" ht="22.5">
      <c r="B286" s="219"/>
      <c r="C286" s="220"/>
      <c r="D286" s="221" t="s">
        <v>134</v>
      </c>
      <c r="E286" s="222" t="s">
        <v>1</v>
      </c>
      <c r="F286" s="223" t="s">
        <v>407</v>
      </c>
      <c r="G286" s="220"/>
      <c r="H286" s="224">
        <v>43.962000000000003</v>
      </c>
      <c r="I286" s="225"/>
      <c r="J286" s="220"/>
      <c r="K286" s="220"/>
      <c r="L286" s="226"/>
      <c r="M286" s="227"/>
      <c r="N286" s="228"/>
      <c r="O286" s="228"/>
      <c r="P286" s="228"/>
      <c r="Q286" s="228"/>
      <c r="R286" s="228"/>
      <c r="S286" s="228"/>
      <c r="T286" s="229"/>
      <c r="AT286" s="230" t="s">
        <v>134</v>
      </c>
      <c r="AU286" s="230" t="s">
        <v>86</v>
      </c>
      <c r="AV286" s="13" t="s">
        <v>86</v>
      </c>
      <c r="AW286" s="13" t="s">
        <v>35</v>
      </c>
      <c r="AX286" s="13" t="s">
        <v>78</v>
      </c>
      <c r="AY286" s="230" t="s">
        <v>126</v>
      </c>
    </row>
    <row r="287" spans="1:65" s="15" customFormat="1" ht="11.25">
      <c r="B287" s="241"/>
      <c r="C287" s="242"/>
      <c r="D287" s="221" t="s">
        <v>134</v>
      </c>
      <c r="E287" s="243" t="s">
        <v>1</v>
      </c>
      <c r="F287" s="244" t="s">
        <v>162</v>
      </c>
      <c r="G287" s="242"/>
      <c r="H287" s="245">
        <v>140.04599999999999</v>
      </c>
      <c r="I287" s="246"/>
      <c r="J287" s="242"/>
      <c r="K287" s="242"/>
      <c r="L287" s="247"/>
      <c r="M287" s="248"/>
      <c r="N287" s="249"/>
      <c r="O287" s="249"/>
      <c r="P287" s="249"/>
      <c r="Q287" s="249"/>
      <c r="R287" s="249"/>
      <c r="S287" s="249"/>
      <c r="T287" s="250"/>
      <c r="AT287" s="251" t="s">
        <v>134</v>
      </c>
      <c r="AU287" s="251" t="s">
        <v>86</v>
      </c>
      <c r="AV287" s="15" t="s">
        <v>132</v>
      </c>
      <c r="AW287" s="15" t="s">
        <v>35</v>
      </c>
      <c r="AX287" s="15" t="s">
        <v>8</v>
      </c>
      <c r="AY287" s="251" t="s">
        <v>126</v>
      </c>
    </row>
    <row r="288" spans="1:65" s="2" customFormat="1" ht="48" customHeight="1">
      <c r="A288" s="35"/>
      <c r="B288" s="36"/>
      <c r="C288" s="205" t="s">
        <v>408</v>
      </c>
      <c r="D288" s="205" t="s">
        <v>128</v>
      </c>
      <c r="E288" s="206" t="s">
        <v>409</v>
      </c>
      <c r="F288" s="207" t="s">
        <v>410</v>
      </c>
      <c r="G288" s="208" t="s">
        <v>181</v>
      </c>
      <c r="H288" s="209">
        <v>90.2</v>
      </c>
      <c r="I288" s="210"/>
      <c r="J288" s="211">
        <f>ROUND(I288*H288,0)</f>
        <v>0</v>
      </c>
      <c r="K288" s="212"/>
      <c r="L288" s="40"/>
      <c r="M288" s="213" t="s">
        <v>1</v>
      </c>
      <c r="N288" s="214" t="s">
        <v>43</v>
      </c>
      <c r="O288" s="72"/>
      <c r="P288" s="215">
        <f>O288*H288</f>
        <v>0</v>
      </c>
      <c r="Q288" s="215">
        <v>0.1295</v>
      </c>
      <c r="R288" s="215">
        <f>Q288*H288</f>
        <v>11.680900000000001</v>
      </c>
      <c r="S288" s="215">
        <v>0</v>
      </c>
      <c r="T288" s="216">
        <f>S288*H288</f>
        <v>0</v>
      </c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R288" s="217" t="s">
        <v>132</v>
      </c>
      <c r="AT288" s="217" t="s">
        <v>128</v>
      </c>
      <c r="AU288" s="217" t="s">
        <v>86</v>
      </c>
      <c r="AY288" s="18" t="s">
        <v>126</v>
      </c>
      <c r="BE288" s="218">
        <f>IF(N288="základní",J288,0)</f>
        <v>0</v>
      </c>
      <c r="BF288" s="218">
        <f>IF(N288="snížená",J288,0)</f>
        <v>0</v>
      </c>
      <c r="BG288" s="218">
        <f>IF(N288="zákl. přenesená",J288,0)</f>
        <v>0</v>
      </c>
      <c r="BH288" s="218">
        <f>IF(N288="sníž. přenesená",J288,0)</f>
        <v>0</v>
      </c>
      <c r="BI288" s="218">
        <f>IF(N288="nulová",J288,0)</f>
        <v>0</v>
      </c>
      <c r="BJ288" s="18" t="s">
        <v>8</v>
      </c>
      <c r="BK288" s="218">
        <f>ROUND(I288*H288,0)</f>
        <v>0</v>
      </c>
      <c r="BL288" s="18" t="s">
        <v>132</v>
      </c>
      <c r="BM288" s="217" t="s">
        <v>411</v>
      </c>
    </row>
    <row r="289" spans="1:65" s="14" customFormat="1" ht="11.25">
      <c r="B289" s="231"/>
      <c r="C289" s="232"/>
      <c r="D289" s="221" t="s">
        <v>134</v>
      </c>
      <c r="E289" s="233" t="s">
        <v>1</v>
      </c>
      <c r="F289" s="234" t="s">
        <v>412</v>
      </c>
      <c r="G289" s="232"/>
      <c r="H289" s="233" t="s">
        <v>1</v>
      </c>
      <c r="I289" s="235"/>
      <c r="J289" s="232"/>
      <c r="K289" s="232"/>
      <c r="L289" s="236"/>
      <c r="M289" s="237"/>
      <c r="N289" s="238"/>
      <c r="O289" s="238"/>
      <c r="P289" s="238"/>
      <c r="Q289" s="238"/>
      <c r="R289" s="238"/>
      <c r="S289" s="238"/>
      <c r="T289" s="239"/>
      <c r="AT289" s="240" t="s">
        <v>134</v>
      </c>
      <c r="AU289" s="240" t="s">
        <v>86</v>
      </c>
      <c r="AV289" s="14" t="s">
        <v>8</v>
      </c>
      <c r="AW289" s="14" t="s">
        <v>35</v>
      </c>
      <c r="AX289" s="14" t="s">
        <v>78</v>
      </c>
      <c r="AY289" s="240" t="s">
        <v>126</v>
      </c>
    </row>
    <row r="290" spans="1:65" s="13" customFormat="1" ht="11.25">
      <c r="B290" s="219"/>
      <c r="C290" s="220"/>
      <c r="D290" s="221" t="s">
        <v>134</v>
      </c>
      <c r="E290" s="222" t="s">
        <v>1</v>
      </c>
      <c r="F290" s="223" t="s">
        <v>413</v>
      </c>
      <c r="G290" s="220"/>
      <c r="H290" s="224">
        <v>24.4</v>
      </c>
      <c r="I290" s="225"/>
      <c r="J290" s="220"/>
      <c r="K290" s="220"/>
      <c r="L290" s="226"/>
      <c r="M290" s="227"/>
      <c r="N290" s="228"/>
      <c r="O290" s="228"/>
      <c r="P290" s="228"/>
      <c r="Q290" s="228"/>
      <c r="R290" s="228"/>
      <c r="S290" s="228"/>
      <c r="T290" s="229"/>
      <c r="AT290" s="230" t="s">
        <v>134</v>
      </c>
      <c r="AU290" s="230" t="s">
        <v>86</v>
      </c>
      <c r="AV290" s="13" t="s">
        <v>86</v>
      </c>
      <c r="AW290" s="13" t="s">
        <v>35</v>
      </c>
      <c r="AX290" s="13" t="s">
        <v>78</v>
      </c>
      <c r="AY290" s="230" t="s">
        <v>126</v>
      </c>
    </row>
    <row r="291" spans="1:65" s="13" customFormat="1" ht="22.5">
      <c r="B291" s="219"/>
      <c r="C291" s="220"/>
      <c r="D291" s="221" t="s">
        <v>134</v>
      </c>
      <c r="E291" s="222" t="s">
        <v>1</v>
      </c>
      <c r="F291" s="223" t="s">
        <v>414</v>
      </c>
      <c r="G291" s="220"/>
      <c r="H291" s="224">
        <v>65.8</v>
      </c>
      <c r="I291" s="225"/>
      <c r="J291" s="220"/>
      <c r="K291" s="220"/>
      <c r="L291" s="226"/>
      <c r="M291" s="227"/>
      <c r="N291" s="228"/>
      <c r="O291" s="228"/>
      <c r="P291" s="228"/>
      <c r="Q291" s="228"/>
      <c r="R291" s="228"/>
      <c r="S291" s="228"/>
      <c r="T291" s="229"/>
      <c r="AT291" s="230" t="s">
        <v>134</v>
      </c>
      <c r="AU291" s="230" t="s">
        <v>86</v>
      </c>
      <c r="AV291" s="13" t="s">
        <v>86</v>
      </c>
      <c r="AW291" s="13" t="s">
        <v>35</v>
      </c>
      <c r="AX291" s="13" t="s">
        <v>78</v>
      </c>
      <c r="AY291" s="230" t="s">
        <v>126</v>
      </c>
    </row>
    <row r="292" spans="1:65" s="15" customFormat="1" ht="11.25">
      <c r="B292" s="241"/>
      <c r="C292" s="242"/>
      <c r="D292" s="221" t="s">
        <v>134</v>
      </c>
      <c r="E292" s="243" t="s">
        <v>1</v>
      </c>
      <c r="F292" s="244" t="s">
        <v>162</v>
      </c>
      <c r="G292" s="242"/>
      <c r="H292" s="245">
        <v>90.199999999999989</v>
      </c>
      <c r="I292" s="246"/>
      <c r="J292" s="242"/>
      <c r="K292" s="242"/>
      <c r="L292" s="247"/>
      <c r="M292" s="248"/>
      <c r="N292" s="249"/>
      <c r="O292" s="249"/>
      <c r="P292" s="249"/>
      <c r="Q292" s="249"/>
      <c r="R292" s="249"/>
      <c r="S292" s="249"/>
      <c r="T292" s="250"/>
      <c r="AT292" s="251" t="s">
        <v>134</v>
      </c>
      <c r="AU292" s="251" t="s">
        <v>86</v>
      </c>
      <c r="AV292" s="15" t="s">
        <v>132</v>
      </c>
      <c r="AW292" s="15" t="s">
        <v>35</v>
      </c>
      <c r="AX292" s="15" t="s">
        <v>8</v>
      </c>
      <c r="AY292" s="251" t="s">
        <v>126</v>
      </c>
    </row>
    <row r="293" spans="1:65" s="2" customFormat="1" ht="16.5" customHeight="1">
      <c r="A293" s="35"/>
      <c r="B293" s="36"/>
      <c r="C293" s="263" t="s">
        <v>415</v>
      </c>
      <c r="D293" s="263" t="s">
        <v>259</v>
      </c>
      <c r="E293" s="264" t="s">
        <v>416</v>
      </c>
      <c r="F293" s="265" t="s">
        <v>417</v>
      </c>
      <c r="G293" s="266" t="s">
        <v>181</v>
      </c>
      <c r="H293" s="267">
        <v>92.004000000000005</v>
      </c>
      <c r="I293" s="268"/>
      <c r="J293" s="269">
        <f>ROUND(I293*H293,0)</f>
        <v>0</v>
      </c>
      <c r="K293" s="270"/>
      <c r="L293" s="271"/>
      <c r="M293" s="272" t="s">
        <v>1</v>
      </c>
      <c r="N293" s="273" t="s">
        <v>43</v>
      </c>
      <c r="O293" s="72"/>
      <c r="P293" s="215">
        <f>O293*H293</f>
        <v>0</v>
      </c>
      <c r="Q293" s="215">
        <v>5.5E-2</v>
      </c>
      <c r="R293" s="215">
        <f>Q293*H293</f>
        <v>5.0602200000000002</v>
      </c>
      <c r="S293" s="215">
        <v>0</v>
      </c>
      <c r="T293" s="216">
        <f>S293*H293</f>
        <v>0</v>
      </c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R293" s="217" t="s">
        <v>171</v>
      </c>
      <c r="AT293" s="217" t="s">
        <v>259</v>
      </c>
      <c r="AU293" s="217" t="s">
        <v>86</v>
      </c>
      <c r="AY293" s="18" t="s">
        <v>126</v>
      </c>
      <c r="BE293" s="218">
        <f>IF(N293="základní",J293,0)</f>
        <v>0</v>
      </c>
      <c r="BF293" s="218">
        <f>IF(N293="snížená",J293,0)</f>
        <v>0</v>
      </c>
      <c r="BG293" s="218">
        <f>IF(N293="zákl. přenesená",J293,0)</f>
        <v>0</v>
      </c>
      <c r="BH293" s="218">
        <f>IF(N293="sníž. přenesená",J293,0)</f>
        <v>0</v>
      </c>
      <c r="BI293" s="218">
        <f>IF(N293="nulová",J293,0)</f>
        <v>0</v>
      </c>
      <c r="BJ293" s="18" t="s">
        <v>8</v>
      </c>
      <c r="BK293" s="218">
        <f>ROUND(I293*H293,0)</f>
        <v>0</v>
      </c>
      <c r="BL293" s="18" t="s">
        <v>132</v>
      </c>
      <c r="BM293" s="217" t="s">
        <v>418</v>
      </c>
    </row>
    <row r="294" spans="1:65" s="14" customFormat="1" ht="11.25">
      <c r="B294" s="231"/>
      <c r="C294" s="232"/>
      <c r="D294" s="221" t="s">
        <v>134</v>
      </c>
      <c r="E294" s="233" t="s">
        <v>1</v>
      </c>
      <c r="F294" s="234" t="s">
        <v>412</v>
      </c>
      <c r="G294" s="232"/>
      <c r="H294" s="233" t="s">
        <v>1</v>
      </c>
      <c r="I294" s="235"/>
      <c r="J294" s="232"/>
      <c r="K294" s="232"/>
      <c r="L294" s="236"/>
      <c r="M294" s="237"/>
      <c r="N294" s="238"/>
      <c r="O294" s="238"/>
      <c r="P294" s="238"/>
      <c r="Q294" s="238"/>
      <c r="R294" s="238"/>
      <c r="S294" s="238"/>
      <c r="T294" s="239"/>
      <c r="AT294" s="240" t="s">
        <v>134</v>
      </c>
      <c r="AU294" s="240" t="s">
        <v>86</v>
      </c>
      <c r="AV294" s="14" t="s">
        <v>8</v>
      </c>
      <c r="AW294" s="14" t="s">
        <v>35</v>
      </c>
      <c r="AX294" s="14" t="s">
        <v>78</v>
      </c>
      <c r="AY294" s="240" t="s">
        <v>126</v>
      </c>
    </row>
    <row r="295" spans="1:65" s="13" customFormat="1" ht="11.25">
      <c r="B295" s="219"/>
      <c r="C295" s="220"/>
      <c r="D295" s="221" t="s">
        <v>134</v>
      </c>
      <c r="E295" s="222" t="s">
        <v>1</v>
      </c>
      <c r="F295" s="223" t="s">
        <v>419</v>
      </c>
      <c r="G295" s="220"/>
      <c r="H295" s="224">
        <v>24.888000000000002</v>
      </c>
      <c r="I295" s="225"/>
      <c r="J295" s="220"/>
      <c r="K295" s="220"/>
      <c r="L295" s="226"/>
      <c r="M295" s="227"/>
      <c r="N295" s="228"/>
      <c r="O295" s="228"/>
      <c r="P295" s="228"/>
      <c r="Q295" s="228"/>
      <c r="R295" s="228"/>
      <c r="S295" s="228"/>
      <c r="T295" s="229"/>
      <c r="AT295" s="230" t="s">
        <v>134</v>
      </c>
      <c r="AU295" s="230" t="s">
        <v>86</v>
      </c>
      <c r="AV295" s="13" t="s">
        <v>86</v>
      </c>
      <c r="AW295" s="13" t="s">
        <v>35</v>
      </c>
      <c r="AX295" s="13" t="s">
        <v>78</v>
      </c>
      <c r="AY295" s="230" t="s">
        <v>126</v>
      </c>
    </row>
    <row r="296" spans="1:65" s="13" customFormat="1" ht="22.5">
      <c r="B296" s="219"/>
      <c r="C296" s="220"/>
      <c r="D296" s="221" t="s">
        <v>134</v>
      </c>
      <c r="E296" s="222" t="s">
        <v>1</v>
      </c>
      <c r="F296" s="223" t="s">
        <v>420</v>
      </c>
      <c r="G296" s="220"/>
      <c r="H296" s="224">
        <v>67.116</v>
      </c>
      <c r="I296" s="225"/>
      <c r="J296" s="220"/>
      <c r="K296" s="220"/>
      <c r="L296" s="226"/>
      <c r="M296" s="227"/>
      <c r="N296" s="228"/>
      <c r="O296" s="228"/>
      <c r="P296" s="228"/>
      <c r="Q296" s="228"/>
      <c r="R296" s="228"/>
      <c r="S296" s="228"/>
      <c r="T296" s="229"/>
      <c r="AT296" s="230" t="s">
        <v>134</v>
      </c>
      <c r="AU296" s="230" t="s">
        <v>86</v>
      </c>
      <c r="AV296" s="13" t="s">
        <v>86</v>
      </c>
      <c r="AW296" s="13" t="s">
        <v>35</v>
      </c>
      <c r="AX296" s="13" t="s">
        <v>78</v>
      </c>
      <c r="AY296" s="230" t="s">
        <v>126</v>
      </c>
    </row>
    <row r="297" spans="1:65" s="15" customFormat="1" ht="11.25">
      <c r="B297" s="241"/>
      <c r="C297" s="242"/>
      <c r="D297" s="221" t="s">
        <v>134</v>
      </c>
      <c r="E297" s="243" t="s">
        <v>1</v>
      </c>
      <c r="F297" s="244" t="s">
        <v>162</v>
      </c>
      <c r="G297" s="242"/>
      <c r="H297" s="245">
        <v>92.004000000000005</v>
      </c>
      <c r="I297" s="246"/>
      <c r="J297" s="242"/>
      <c r="K297" s="242"/>
      <c r="L297" s="247"/>
      <c r="M297" s="248"/>
      <c r="N297" s="249"/>
      <c r="O297" s="249"/>
      <c r="P297" s="249"/>
      <c r="Q297" s="249"/>
      <c r="R297" s="249"/>
      <c r="S297" s="249"/>
      <c r="T297" s="250"/>
      <c r="AT297" s="251" t="s">
        <v>134</v>
      </c>
      <c r="AU297" s="251" t="s">
        <v>86</v>
      </c>
      <c r="AV297" s="15" t="s">
        <v>132</v>
      </c>
      <c r="AW297" s="15" t="s">
        <v>35</v>
      </c>
      <c r="AX297" s="15" t="s">
        <v>8</v>
      </c>
      <c r="AY297" s="251" t="s">
        <v>126</v>
      </c>
    </row>
    <row r="298" spans="1:65" s="2" customFormat="1" ht="48" customHeight="1">
      <c r="A298" s="35"/>
      <c r="B298" s="36"/>
      <c r="C298" s="205" t="s">
        <v>421</v>
      </c>
      <c r="D298" s="205" t="s">
        <v>128</v>
      </c>
      <c r="E298" s="206" t="s">
        <v>422</v>
      </c>
      <c r="F298" s="207" t="s">
        <v>423</v>
      </c>
      <c r="G298" s="208" t="s">
        <v>181</v>
      </c>
      <c r="H298" s="209">
        <v>137.30000000000001</v>
      </c>
      <c r="I298" s="210"/>
      <c r="J298" s="211">
        <f>ROUND(I298*H298,0)</f>
        <v>0</v>
      </c>
      <c r="K298" s="212"/>
      <c r="L298" s="40"/>
      <c r="M298" s="213" t="s">
        <v>1</v>
      </c>
      <c r="N298" s="214" t="s">
        <v>43</v>
      </c>
      <c r="O298" s="72"/>
      <c r="P298" s="215">
        <f>O298*H298</f>
        <v>0</v>
      </c>
      <c r="Q298" s="215">
        <v>3.4000000000000002E-4</v>
      </c>
      <c r="R298" s="215">
        <f>Q298*H298</f>
        <v>4.6682000000000008E-2</v>
      </c>
      <c r="S298" s="215">
        <v>0</v>
      </c>
      <c r="T298" s="216">
        <f>S298*H298</f>
        <v>0</v>
      </c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R298" s="217" t="s">
        <v>132</v>
      </c>
      <c r="AT298" s="217" t="s">
        <v>128</v>
      </c>
      <c r="AU298" s="217" t="s">
        <v>86</v>
      </c>
      <c r="AY298" s="18" t="s">
        <v>126</v>
      </c>
      <c r="BE298" s="218">
        <f>IF(N298="základní",J298,0)</f>
        <v>0</v>
      </c>
      <c r="BF298" s="218">
        <f>IF(N298="snížená",J298,0)</f>
        <v>0</v>
      </c>
      <c r="BG298" s="218">
        <f>IF(N298="zákl. přenesená",J298,0)</f>
        <v>0</v>
      </c>
      <c r="BH298" s="218">
        <f>IF(N298="sníž. přenesená",J298,0)</f>
        <v>0</v>
      </c>
      <c r="BI298" s="218">
        <f>IF(N298="nulová",J298,0)</f>
        <v>0</v>
      </c>
      <c r="BJ298" s="18" t="s">
        <v>8</v>
      </c>
      <c r="BK298" s="218">
        <f>ROUND(I298*H298,0)</f>
        <v>0</v>
      </c>
      <c r="BL298" s="18" t="s">
        <v>132</v>
      </c>
      <c r="BM298" s="217" t="s">
        <v>424</v>
      </c>
    </row>
    <row r="299" spans="1:65" s="14" customFormat="1" ht="11.25">
      <c r="B299" s="231"/>
      <c r="C299" s="232"/>
      <c r="D299" s="221" t="s">
        <v>134</v>
      </c>
      <c r="E299" s="233" t="s">
        <v>1</v>
      </c>
      <c r="F299" s="234" t="s">
        <v>425</v>
      </c>
      <c r="G299" s="232"/>
      <c r="H299" s="233" t="s">
        <v>1</v>
      </c>
      <c r="I299" s="235"/>
      <c r="J299" s="232"/>
      <c r="K299" s="232"/>
      <c r="L299" s="236"/>
      <c r="M299" s="237"/>
      <c r="N299" s="238"/>
      <c r="O299" s="238"/>
      <c r="P299" s="238"/>
      <c r="Q299" s="238"/>
      <c r="R299" s="238"/>
      <c r="S299" s="238"/>
      <c r="T299" s="239"/>
      <c r="AT299" s="240" t="s">
        <v>134</v>
      </c>
      <c r="AU299" s="240" t="s">
        <v>86</v>
      </c>
      <c r="AV299" s="14" t="s">
        <v>8</v>
      </c>
      <c r="AW299" s="14" t="s">
        <v>35</v>
      </c>
      <c r="AX299" s="14" t="s">
        <v>78</v>
      </c>
      <c r="AY299" s="240" t="s">
        <v>126</v>
      </c>
    </row>
    <row r="300" spans="1:65" s="13" customFormat="1" ht="11.25">
      <c r="B300" s="219"/>
      <c r="C300" s="220"/>
      <c r="D300" s="221" t="s">
        <v>134</v>
      </c>
      <c r="E300" s="222" t="s">
        <v>1</v>
      </c>
      <c r="F300" s="223" t="s">
        <v>398</v>
      </c>
      <c r="G300" s="220"/>
      <c r="H300" s="224">
        <v>26</v>
      </c>
      <c r="I300" s="225"/>
      <c r="J300" s="220"/>
      <c r="K300" s="220"/>
      <c r="L300" s="226"/>
      <c r="M300" s="227"/>
      <c r="N300" s="228"/>
      <c r="O300" s="228"/>
      <c r="P300" s="228"/>
      <c r="Q300" s="228"/>
      <c r="R300" s="228"/>
      <c r="S300" s="228"/>
      <c r="T300" s="229"/>
      <c r="AT300" s="230" t="s">
        <v>134</v>
      </c>
      <c r="AU300" s="230" t="s">
        <v>86</v>
      </c>
      <c r="AV300" s="13" t="s">
        <v>86</v>
      </c>
      <c r="AW300" s="13" t="s">
        <v>35</v>
      </c>
      <c r="AX300" s="13" t="s">
        <v>78</v>
      </c>
      <c r="AY300" s="230" t="s">
        <v>126</v>
      </c>
    </row>
    <row r="301" spans="1:65" s="13" customFormat="1" ht="11.25">
      <c r="B301" s="219"/>
      <c r="C301" s="220"/>
      <c r="D301" s="221" t="s">
        <v>134</v>
      </c>
      <c r="E301" s="222" t="s">
        <v>1</v>
      </c>
      <c r="F301" s="223" t="s">
        <v>399</v>
      </c>
      <c r="G301" s="220"/>
      <c r="H301" s="224">
        <v>68.2</v>
      </c>
      <c r="I301" s="225"/>
      <c r="J301" s="220"/>
      <c r="K301" s="220"/>
      <c r="L301" s="226"/>
      <c r="M301" s="227"/>
      <c r="N301" s="228"/>
      <c r="O301" s="228"/>
      <c r="P301" s="228"/>
      <c r="Q301" s="228"/>
      <c r="R301" s="228"/>
      <c r="S301" s="228"/>
      <c r="T301" s="229"/>
      <c r="AT301" s="230" t="s">
        <v>134</v>
      </c>
      <c r="AU301" s="230" t="s">
        <v>86</v>
      </c>
      <c r="AV301" s="13" t="s">
        <v>86</v>
      </c>
      <c r="AW301" s="13" t="s">
        <v>35</v>
      </c>
      <c r="AX301" s="13" t="s">
        <v>78</v>
      </c>
      <c r="AY301" s="230" t="s">
        <v>126</v>
      </c>
    </row>
    <row r="302" spans="1:65" s="13" customFormat="1" ht="22.5">
      <c r="B302" s="219"/>
      <c r="C302" s="220"/>
      <c r="D302" s="221" t="s">
        <v>134</v>
      </c>
      <c r="E302" s="222" t="s">
        <v>1</v>
      </c>
      <c r="F302" s="223" t="s">
        <v>400</v>
      </c>
      <c r="G302" s="220"/>
      <c r="H302" s="224">
        <v>43.1</v>
      </c>
      <c r="I302" s="225"/>
      <c r="J302" s="220"/>
      <c r="K302" s="220"/>
      <c r="L302" s="226"/>
      <c r="M302" s="227"/>
      <c r="N302" s="228"/>
      <c r="O302" s="228"/>
      <c r="P302" s="228"/>
      <c r="Q302" s="228"/>
      <c r="R302" s="228"/>
      <c r="S302" s="228"/>
      <c r="T302" s="229"/>
      <c r="AT302" s="230" t="s">
        <v>134</v>
      </c>
      <c r="AU302" s="230" t="s">
        <v>86</v>
      </c>
      <c r="AV302" s="13" t="s">
        <v>86</v>
      </c>
      <c r="AW302" s="13" t="s">
        <v>35</v>
      </c>
      <c r="AX302" s="13" t="s">
        <v>78</v>
      </c>
      <c r="AY302" s="230" t="s">
        <v>126</v>
      </c>
    </row>
    <row r="303" spans="1:65" s="15" customFormat="1" ht="11.25">
      <c r="B303" s="241"/>
      <c r="C303" s="242"/>
      <c r="D303" s="221" t="s">
        <v>134</v>
      </c>
      <c r="E303" s="243" t="s">
        <v>1</v>
      </c>
      <c r="F303" s="244" t="s">
        <v>162</v>
      </c>
      <c r="G303" s="242"/>
      <c r="H303" s="245">
        <v>137.30000000000001</v>
      </c>
      <c r="I303" s="246"/>
      <c r="J303" s="242"/>
      <c r="K303" s="242"/>
      <c r="L303" s="247"/>
      <c r="M303" s="248"/>
      <c r="N303" s="249"/>
      <c r="O303" s="249"/>
      <c r="P303" s="249"/>
      <c r="Q303" s="249"/>
      <c r="R303" s="249"/>
      <c r="S303" s="249"/>
      <c r="T303" s="250"/>
      <c r="AT303" s="251" t="s">
        <v>134</v>
      </c>
      <c r="AU303" s="251" t="s">
        <v>86</v>
      </c>
      <c r="AV303" s="15" t="s">
        <v>132</v>
      </c>
      <c r="AW303" s="15" t="s">
        <v>35</v>
      </c>
      <c r="AX303" s="15" t="s">
        <v>8</v>
      </c>
      <c r="AY303" s="251" t="s">
        <v>126</v>
      </c>
    </row>
    <row r="304" spans="1:65" s="2" customFormat="1" ht="24" customHeight="1">
      <c r="A304" s="35"/>
      <c r="B304" s="36"/>
      <c r="C304" s="205" t="s">
        <v>426</v>
      </c>
      <c r="D304" s="205" t="s">
        <v>128</v>
      </c>
      <c r="E304" s="206" t="s">
        <v>427</v>
      </c>
      <c r="F304" s="207" t="s">
        <v>428</v>
      </c>
      <c r="G304" s="208" t="s">
        <v>181</v>
      </c>
      <c r="H304" s="209">
        <v>137.30000000000001</v>
      </c>
      <c r="I304" s="210"/>
      <c r="J304" s="211">
        <f>ROUND(I304*H304,0)</f>
        <v>0</v>
      </c>
      <c r="K304" s="212"/>
      <c r="L304" s="40"/>
      <c r="M304" s="213" t="s">
        <v>1</v>
      </c>
      <c r="N304" s="214" t="s">
        <v>43</v>
      </c>
      <c r="O304" s="72"/>
      <c r="P304" s="215">
        <f>O304*H304</f>
        <v>0</v>
      </c>
      <c r="Q304" s="215">
        <v>0</v>
      </c>
      <c r="R304" s="215">
        <f>Q304*H304</f>
        <v>0</v>
      </c>
      <c r="S304" s="215">
        <v>0</v>
      </c>
      <c r="T304" s="216">
        <f>S304*H304</f>
        <v>0</v>
      </c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R304" s="217" t="s">
        <v>132</v>
      </c>
      <c r="AT304" s="217" t="s">
        <v>128</v>
      </c>
      <c r="AU304" s="217" t="s">
        <v>86</v>
      </c>
      <c r="AY304" s="18" t="s">
        <v>126</v>
      </c>
      <c r="BE304" s="218">
        <f>IF(N304="základní",J304,0)</f>
        <v>0</v>
      </c>
      <c r="BF304" s="218">
        <f>IF(N304="snížená",J304,0)</f>
        <v>0</v>
      </c>
      <c r="BG304" s="218">
        <f>IF(N304="zákl. přenesená",J304,0)</f>
        <v>0</v>
      </c>
      <c r="BH304" s="218">
        <f>IF(N304="sníž. přenesená",J304,0)</f>
        <v>0</v>
      </c>
      <c r="BI304" s="218">
        <f>IF(N304="nulová",J304,0)</f>
        <v>0</v>
      </c>
      <c r="BJ304" s="18" t="s">
        <v>8</v>
      </c>
      <c r="BK304" s="218">
        <f>ROUND(I304*H304,0)</f>
        <v>0</v>
      </c>
      <c r="BL304" s="18" t="s">
        <v>132</v>
      </c>
      <c r="BM304" s="217" t="s">
        <v>429</v>
      </c>
    </row>
    <row r="305" spans="1:65" s="14" customFormat="1" ht="11.25">
      <c r="B305" s="231"/>
      <c r="C305" s="232"/>
      <c r="D305" s="221" t="s">
        <v>134</v>
      </c>
      <c r="E305" s="233" t="s">
        <v>1</v>
      </c>
      <c r="F305" s="234" t="s">
        <v>425</v>
      </c>
      <c r="G305" s="232"/>
      <c r="H305" s="233" t="s">
        <v>1</v>
      </c>
      <c r="I305" s="235"/>
      <c r="J305" s="232"/>
      <c r="K305" s="232"/>
      <c r="L305" s="236"/>
      <c r="M305" s="237"/>
      <c r="N305" s="238"/>
      <c r="O305" s="238"/>
      <c r="P305" s="238"/>
      <c r="Q305" s="238"/>
      <c r="R305" s="238"/>
      <c r="S305" s="238"/>
      <c r="T305" s="239"/>
      <c r="AT305" s="240" t="s">
        <v>134</v>
      </c>
      <c r="AU305" s="240" t="s">
        <v>86</v>
      </c>
      <c r="AV305" s="14" t="s">
        <v>8</v>
      </c>
      <c r="AW305" s="14" t="s">
        <v>35</v>
      </c>
      <c r="AX305" s="14" t="s">
        <v>78</v>
      </c>
      <c r="AY305" s="240" t="s">
        <v>126</v>
      </c>
    </row>
    <row r="306" spans="1:65" s="13" customFormat="1" ht="11.25">
      <c r="B306" s="219"/>
      <c r="C306" s="220"/>
      <c r="D306" s="221" t="s">
        <v>134</v>
      </c>
      <c r="E306" s="222" t="s">
        <v>1</v>
      </c>
      <c r="F306" s="223" t="s">
        <v>398</v>
      </c>
      <c r="G306" s="220"/>
      <c r="H306" s="224">
        <v>26</v>
      </c>
      <c r="I306" s="225"/>
      <c r="J306" s="220"/>
      <c r="K306" s="220"/>
      <c r="L306" s="226"/>
      <c r="M306" s="227"/>
      <c r="N306" s="228"/>
      <c r="O306" s="228"/>
      <c r="P306" s="228"/>
      <c r="Q306" s="228"/>
      <c r="R306" s="228"/>
      <c r="S306" s="228"/>
      <c r="T306" s="229"/>
      <c r="AT306" s="230" t="s">
        <v>134</v>
      </c>
      <c r="AU306" s="230" t="s">
        <v>86</v>
      </c>
      <c r="AV306" s="13" t="s">
        <v>86</v>
      </c>
      <c r="AW306" s="13" t="s">
        <v>35</v>
      </c>
      <c r="AX306" s="13" t="s">
        <v>78</v>
      </c>
      <c r="AY306" s="230" t="s">
        <v>126</v>
      </c>
    </row>
    <row r="307" spans="1:65" s="13" customFormat="1" ht="11.25">
      <c r="B307" s="219"/>
      <c r="C307" s="220"/>
      <c r="D307" s="221" t="s">
        <v>134</v>
      </c>
      <c r="E307" s="222" t="s">
        <v>1</v>
      </c>
      <c r="F307" s="223" t="s">
        <v>399</v>
      </c>
      <c r="G307" s="220"/>
      <c r="H307" s="224">
        <v>68.2</v>
      </c>
      <c r="I307" s="225"/>
      <c r="J307" s="220"/>
      <c r="K307" s="220"/>
      <c r="L307" s="226"/>
      <c r="M307" s="227"/>
      <c r="N307" s="228"/>
      <c r="O307" s="228"/>
      <c r="P307" s="228"/>
      <c r="Q307" s="228"/>
      <c r="R307" s="228"/>
      <c r="S307" s="228"/>
      <c r="T307" s="229"/>
      <c r="AT307" s="230" t="s">
        <v>134</v>
      </c>
      <c r="AU307" s="230" t="s">
        <v>86</v>
      </c>
      <c r="AV307" s="13" t="s">
        <v>86</v>
      </c>
      <c r="AW307" s="13" t="s">
        <v>35</v>
      </c>
      <c r="AX307" s="13" t="s">
        <v>78</v>
      </c>
      <c r="AY307" s="230" t="s">
        <v>126</v>
      </c>
    </row>
    <row r="308" spans="1:65" s="13" customFormat="1" ht="22.5">
      <c r="B308" s="219"/>
      <c r="C308" s="220"/>
      <c r="D308" s="221" t="s">
        <v>134</v>
      </c>
      <c r="E308" s="222" t="s">
        <v>1</v>
      </c>
      <c r="F308" s="223" t="s">
        <v>400</v>
      </c>
      <c r="G308" s="220"/>
      <c r="H308" s="224">
        <v>43.1</v>
      </c>
      <c r="I308" s="225"/>
      <c r="J308" s="220"/>
      <c r="K308" s="220"/>
      <c r="L308" s="226"/>
      <c r="M308" s="227"/>
      <c r="N308" s="228"/>
      <c r="O308" s="228"/>
      <c r="P308" s="228"/>
      <c r="Q308" s="228"/>
      <c r="R308" s="228"/>
      <c r="S308" s="228"/>
      <c r="T308" s="229"/>
      <c r="AT308" s="230" t="s">
        <v>134</v>
      </c>
      <c r="AU308" s="230" t="s">
        <v>86</v>
      </c>
      <c r="AV308" s="13" t="s">
        <v>86</v>
      </c>
      <c r="AW308" s="13" t="s">
        <v>35</v>
      </c>
      <c r="AX308" s="13" t="s">
        <v>78</v>
      </c>
      <c r="AY308" s="230" t="s">
        <v>126</v>
      </c>
    </row>
    <row r="309" spans="1:65" s="15" customFormat="1" ht="11.25">
      <c r="B309" s="241"/>
      <c r="C309" s="242"/>
      <c r="D309" s="221" t="s">
        <v>134</v>
      </c>
      <c r="E309" s="243" t="s">
        <v>1</v>
      </c>
      <c r="F309" s="244" t="s">
        <v>162</v>
      </c>
      <c r="G309" s="242"/>
      <c r="H309" s="245">
        <v>137.30000000000001</v>
      </c>
      <c r="I309" s="246"/>
      <c r="J309" s="242"/>
      <c r="K309" s="242"/>
      <c r="L309" s="247"/>
      <c r="M309" s="248"/>
      <c r="N309" s="249"/>
      <c r="O309" s="249"/>
      <c r="P309" s="249"/>
      <c r="Q309" s="249"/>
      <c r="R309" s="249"/>
      <c r="S309" s="249"/>
      <c r="T309" s="250"/>
      <c r="AT309" s="251" t="s">
        <v>134</v>
      </c>
      <c r="AU309" s="251" t="s">
        <v>86</v>
      </c>
      <c r="AV309" s="15" t="s">
        <v>132</v>
      </c>
      <c r="AW309" s="15" t="s">
        <v>35</v>
      </c>
      <c r="AX309" s="15" t="s">
        <v>8</v>
      </c>
      <c r="AY309" s="251" t="s">
        <v>126</v>
      </c>
    </row>
    <row r="310" spans="1:65" s="2" customFormat="1" ht="48" customHeight="1">
      <c r="A310" s="35"/>
      <c r="B310" s="36"/>
      <c r="C310" s="205" t="s">
        <v>430</v>
      </c>
      <c r="D310" s="205" t="s">
        <v>128</v>
      </c>
      <c r="E310" s="206" t="s">
        <v>431</v>
      </c>
      <c r="F310" s="207" t="s">
        <v>432</v>
      </c>
      <c r="G310" s="208" t="s">
        <v>306</v>
      </c>
      <c r="H310" s="209">
        <v>2</v>
      </c>
      <c r="I310" s="210"/>
      <c r="J310" s="211">
        <f>ROUND(I310*H310,0)</f>
        <v>0</v>
      </c>
      <c r="K310" s="212"/>
      <c r="L310" s="40"/>
      <c r="M310" s="213" t="s">
        <v>1</v>
      </c>
      <c r="N310" s="214" t="s">
        <v>43</v>
      </c>
      <c r="O310" s="72"/>
      <c r="P310" s="215">
        <f>O310*H310</f>
        <v>0</v>
      </c>
      <c r="Q310" s="215">
        <v>0</v>
      </c>
      <c r="R310" s="215">
        <f>Q310*H310</f>
        <v>0</v>
      </c>
      <c r="S310" s="215">
        <v>8.2000000000000003E-2</v>
      </c>
      <c r="T310" s="216">
        <f>S310*H310</f>
        <v>0.16400000000000001</v>
      </c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R310" s="217" t="s">
        <v>132</v>
      </c>
      <c r="AT310" s="217" t="s">
        <v>128</v>
      </c>
      <c r="AU310" s="217" t="s">
        <v>86</v>
      </c>
      <c r="AY310" s="18" t="s">
        <v>126</v>
      </c>
      <c r="BE310" s="218">
        <f>IF(N310="základní",J310,0)</f>
        <v>0</v>
      </c>
      <c r="BF310" s="218">
        <f>IF(N310="snížená",J310,0)</f>
        <v>0</v>
      </c>
      <c r="BG310" s="218">
        <f>IF(N310="zákl. přenesená",J310,0)</f>
        <v>0</v>
      </c>
      <c r="BH310" s="218">
        <f>IF(N310="sníž. přenesená",J310,0)</f>
        <v>0</v>
      </c>
      <c r="BI310" s="218">
        <f>IF(N310="nulová",J310,0)</f>
        <v>0</v>
      </c>
      <c r="BJ310" s="18" t="s">
        <v>8</v>
      </c>
      <c r="BK310" s="218">
        <f>ROUND(I310*H310,0)</f>
        <v>0</v>
      </c>
      <c r="BL310" s="18" t="s">
        <v>132</v>
      </c>
      <c r="BM310" s="217" t="s">
        <v>433</v>
      </c>
    </row>
    <row r="311" spans="1:65" s="13" customFormat="1" ht="11.25">
      <c r="B311" s="219"/>
      <c r="C311" s="220"/>
      <c r="D311" s="221" t="s">
        <v>134</v>
      </c>
      <c r="E311" s="222" t="s">
        <v>1</v>
      </c>
      <c r="F311" s="223" t="s">
        <v>434</v>
      </c>
      <c r="G311" s="220"/>
      <c r="H311" s="224">
        <v>2</v>
      </c>
      <c r="I311" s="225"/>
      <c r="J311" s="220"/>
      <c r="K311" s="220"/>
      <c r="L311" s="226"/>
      <c r="M311" s="227"/>
      <c r="N311" s="228"/>
      <c r="O311" s="228"/>
      <c r="P311" s="228"/>
      <c r="Q311" s="228"/>
      <c r="R311" s="228"/>
      <c r="S311" s="228"/>
      <c r="T311" s="229"/>
      <c r="AT311" s="230" t="s">
        <v>134</v>
      </c>
      <c r="AU311" s="230" t="s">
        <v>86</v>
      </c>
      <c r="AV311" s="13" t="s">
        <v>86</v>
      </c>
      <c r="AW311" s="13" t="s">
        <v>35</v>
      </c>
      <c r="AX311" s="13" t="s">
        <v>8</v>
      </c>
      <c r="AY311" s="230" t="s">
        <v>126</v>
      </c>
    </row>
    <row r="312" spans="1:65" s="2" customFormat="1" ht="48" customHeight="1">
      <c r="A312" s="35"/>
      <c r="B312" s="36"/>
      <c r="C312" s="205" t="s">
        <v>435</v>
      </c>
      <c r="D312" s="205" t="s">
        <v>128</v>
      </c>
      <c r="E312" s="206" t="s">
        <v>436</v>
      </c>
      <c r="F312" s="207" t="s">
        <v>437</v>
      </c>
      <c r="G312" s="208" t="s">
        <v>306</v>
      </c>
      <c r="H312" s="209">
        <v>2</v>
      </c>
      <c r="I312" s="210"/>
      <c r="J312" s="211">
        <f>ROUND(I312*H312,0)</f>
        <v>0</v>
      </c>
      <c r="K312" s="212"/>
      <c r="L312" s="40"/>
      <c r="M312" s="213" t="s">
        <v>1</v>
      </c>
      <c r="N312" s="214" t="s">
        <v>43</v>
      </c>
      <c r="O312" s="72"/>
      <c r="P312" s="215">
        <f>O312*H312</f>
        <v>0</v>
      </c>
      <c r="Q312" s="215">
        <v>0</v>
      </c>
      <c r="R312" s="215">
        <f>Q312*H312</f>
        <v>0</v>
      </c>
      <c r="S312" s="215">
        <v>4.0000000000000001E-3</v>
      </c>
      <c r="T312" s="216">
        <f>S312*H312</f>
        <v>8.0000000000000002E-3</v>
      </c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R312" s="217" t="s">
        <v>132</v>
      </c>
      <c r="AT312" s="217" t="s">
        <v>128</v>
      </c>
      <c r="AU312" s="217" t="s">
        <v>86</v>
      </c>
      <c r="AY312" s="18" t="s">
        <v>126</v>
      </c>
      <c r="BE312" s="218">
        <f>IF(N312="základní",J312,0)</f>
        <v>0</v>
      </c>
      <c r="BF312" s="218">
        <f>IF(N312="snížená",J312,0)</f>
        <v>0</v>
      </c>
      <c r="BG312" s="218">
        <f>IF(N312="zákl. přenesená",J312,0)</f>
        <v>0</v>
      </c>
      <c r="BH312" s="218">
        <f>IF(N312="sníž. přenesená",J312,0)</f>
        <v>0</v>
      </c>
      <c r="BI312" s="218">
        <f>IF(N312="nulová",J312,0)</f>
        <v>0</v>
      </c>
      <c r="BJ312" s="18" t="s">
        <v>8</v>
      </c>
      <c r="BK312" s="218">
        <f>ROUND(I312*H312,0)</f>
        <v>0</v>
      </c>
      <c r="BL312" s="18" t="s">
        <v>132</v>
      </c>
      <c r="BM312" s="217" t="s">
        <v>438</v>
      </c>
    </row>
    <row r="313" spans="1:65" s="13" customFormat="1" ht="11.25">
      <c r="B313" s="219"/>
      <c r="C313" s="220"/>
      <c r="D313" s="221" t="s">
        <v>134</v>
      </c>
      <c r="E313" s="222" t="s">
        <v>1</v>
      </c>
      <c r="F313" s="223" t="s">
        <v>434</v>
      </c>
      <c r="G313" s="220"/>
      <c r="H313" s="224">
        <v>2</v>
      </c>
      <c r="I313" s="225"/>
      <c r="J313" s="220"/>
      <c r="K313" s="220"/>
      <c r="L313" s="226"/>
      <c r="M313" s="227"/>
      <c r="N313" s="228"/>
      <c r="O313" s="228"/>
      <c r="P313" s="228"/>
      <c r="Q313" s="228"/>
      <c r="R313" s="228"/>
      <c r="S313" s="228"/>
      <c r="T313" s="229"/>
      <c r="AT313" s="230" t="s">
        <v>134</v>
      </c>
      <c r="AU313" s="230" t="s">
        <v>86</v>
      </c>
      <c r="AV313" s="13" t="s">
        <v>86</v>
      </c>
      <c r="AW313" s="13" t="s">
        <v>35</v>
      </c>
      <c r="AX313" s="13" t="s">
        <v>8</v>
      </c>
      <c r="AY313" s="230" t="s">
        <v>126</v>
      </c>
    </row>
    <row r="314" spans="1:65" s="2" customFormat="1" ht="24" customHeight="1">
      <c r="A314" s="35"/>
      <c r="B314" s="36"/>
      <c r="C314" s="205" t="s">
        <v>439</v>
      </c>
      <c r="D314" s="205" t="s">
        <v>128</v>
      </c>
      <c r="E314" s="206" t="s">
        <v>440</v>
      </c>
      <c r="F314" s="207" t="s">
        <v>441</v>
      </c>
      <c r="G314" s="208" t="s">
        <v>131</v>
      </c>
      <c r="H314" s="209">
        <v>30</v>
      </c>
      <c r="I314" s="210"/>
      <c r="J314" s="211">
        <f>ROUND(I314*H314,0)</f>
        <v>0</v>
      </c>
      <c r="K314" s="212"/>
      <c r="L314" s="40"/>
      <c r="M314" s="213" t="s">
        <v>1</v>
      </c>
      <c r="N314" s="214" t="s">
        <v>43</v>
      </c>
      <c r="O314" s="72"/>
      <c r="P314" s="215">
        <f>O314*H314</f>
        <v>0</v>
      </c>
      <c r="Q314" s="215">
        <v>0</v>
      </c>
      <c r="R314" s="215">
        <f>Q314*H314</f>
        <v>0</v>
      </c>
      <c r="S314" s="215">
        <v>0</v>
      </c>
      <c r="T314" s="216">
        <f>S314*H314</f>
        <v>0</v>
      </c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R314" s="217" t="s">
        <v>132</v>
      </c>
      <c r="AT314" s="217" t="s">
        <v>128</v>
      </c>
      <c r="AU314" s="217" t="s">
        <v>86</v>
      </c>
      <c r="AY314" s="18" t="s">
        <v>126</v>
      </c>
      <c r="BE314" s="218">
        <f>IF(N314="základní",J314,0)</f>
        <v>0</v>
      </c>
      <c r="BF314" s="218">
        <f>IF(N314="snížená",J314,0)</f>
        <v>0</v>
      </c>
      <c r="BG314" s="218">
        <f>IF(N314="zákl. přenesená",J314,0)</f>
        <v>0</v>
      </c>
      <c r="BH314" s="218">
        <f>IF(N314="sníž. přenesená",J314,0)</f>
        <v>0</v>
      </c>
      <c r="BI314" s="218">
        <f>IF(N314="nulová",J314,0)</f>
        <v>0</v>
      </c>
      <c r="BJ314" s="18" t="s">
        <v>8</v>
      </c>
      <c r="BK314" s="218">
        <f>ROUND(I314*H314,0)</f>
        <v>0</v>
      </c>
      <c r="BL314" s="18" t="s">
        <v>132</v>
      </c>
      <c r="BM314" s="217" t="s">
        <v>442</v>
      </c>
    </row>
    <row r="315" spans="1:65" s="13" customFormat="1" ht="11.25">
      <c r="B315" s="219"/>
      <c r="C315" s="220"/>
      <c r="D315" s="221" t="s">
        <v>134</v>
      </c>
      <c r="E315" s="222" t="s">
        <v>1</v>
      </c>
      <c r="F315" s="223" t="s">
        <v>443</v>
      </c>
      <c r="G315" s="220"/>
      <c r="H315" s="224">
        <v>30</v>
      </c>
      <c r="I315" s="225"/>
      <c r="J315" s="220"/>
      <c r="K315" s="220"/>
      <c r="L315" s="226"/>
      <c r="M315" s="227"/>
      <c r="N315" s="228"/>
      <c r="O315" s="228"/>
      <c r="P315" s="228"/>
      <c r="Q315" s="228"/>
      <c r="R315" s="228"/>
      <c r="S315" s="228"/>
      <c r="T315" s="229"/>
      <c r="AT315" s="230" t="s">
        <v>134</v>
      </c>
      <c r="AU315" s="230" t="s">
        <v>86</v>
      </c>
      <c r="AV315" s="13" t="s">
        <v>86</v>
      </c>
      <c r="AW315" s="13" t="s">
        <v>35</v>
      </c>
      <c r="AX315" s="13" t="s">
        <v>8</v>
      </c>
      <c r="AY315" s="230" t="s">
        <v>126</v>
      </c>
    </row>
    <row r="316" spans="1:65" s="12" customFormat="1" ht="22.9" customHeight="1">
      <c r="B316" s="189"/>
      <c r="C316" s="190"/>
      <c r="D316" s="191" t="s">
        <v>77</v>
      </c>
      <c r="E316" s="203" t="s">
        <v>444</v>
      </c>
      <c r="F316" s="203" t="s">
        <v>445</v>
      </c>
      <c r="G316" s="190"/>
      <c r="H316" s="190"/>
      <c r="I316" s="193"/>
      <c r="J316" s="204">
        <f>BK316</f>
        <v>0</v>
      </c>
      <c r="K316" s="190"/>
      <c r="L316" s="195"/>
      <c r="M316" s="196"/>
      <c r="N316" s="197"/>
      <c r="O316" s="197"/>
      <c r="P316" s="198">
        <f>SUM(P317:P323)</f>
        <v>0</v>
      </c>
      <c r="Q316" s="197"/>
      <c r="R316" s="198">
        <f>SUM(R317:R323)</f>
        <v>0</v>
      </c>
      <c r="S316" s="197"/>
      <c r="T316" s="199">
        <f>SUM(T317:T323)</f>
        <v>0</v>
      </c>
      <c r="AR316" s="200" t="s">
        <v>8</v>
      </c>
      <c r="AT316" s="201" t="s">
        <v>77</v>
      </c>
      <c r="AU316" s="201" t="s">
        <v>8</v>
      </c>
      <c r="AY316" s="200" t="s">
        <v>126</v>
      </c>
      <c r="BK316" s="202">
        <f>SUM(BK317:BK323)</f>
        <v>0</v>
      </c>
    </row>
    <row r="317" spans="1:65" s="2" customFormat="1" ht="36" customHeight="1">
      <c r="A317" s="35"/>
      <c r="B317" s="36"/>
      <c r="C317" s="205" t="s">
        <v>446</v>
      </c>
      <c r="D317" s="205" t="s">
        <v>128</v>
      </c>
      <c r="E317" s="206" t="s">
        <v>447</v>
      </c>
      <c r="F317" s="207" t="s">
        <v>448</v>
      </c>
      <c r="G317" s="208" t="s">
        <v>449</v>
      </c>
      <c r="H317" s="209">
        <v>158.35499999999999</v>
      </c>
      <c r="I317" s="210"/>
      <c r="J317" s="211">
        <f>ROUND(I317*H317,0)</f>
        <v>0</v>
      </c>
      <c r="K317" s="212"/>
      <c r="L317" s="40"/>
      <c r="M317" s="213" t="s">
        <v>1</v>
      </c>
      <c r="N317" s="214" t="s">
        <v>43</v>
      </c>
      <c r="O317" s="72"/>
      <c r="P317" s="215">
        <f>O317*H317</f>
        <v>0</v>
      </c>
      <c r="Q317" s="215">
        <v>0</v>
      </c>
      <c r="R317" s="215">
        <f>Q317*H317</f>
        <v>0</v>
      </c>
      <c r="S317" s="215">
        <v>0</v>
      </c>
      <c r="T317" s="216">
        <f>S317*H317</f>
        <v>0</v>
      </c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R317" s="217" t="s">
        <v>132</v>
      </c>
      <c r="AT317" s="217" t="s">
        <v>128</v>
      </c>
      <c r="AU317" s="217" t="s">
        <v>86</v>
      </c>
      <c r="AY317" s="18" t="s">
        <v>126</v>
      </c>
      <c r="BE317" s="218">
        <f>IF(N317="základní",J317,0)</f>
        <v>0</v>
      </c>
      <c r="BF317" s="218">
        <f>IF(N317="snížená",J317,0)</f>
        <v>0</v>
      </c>
      <c r="BG317" s="218">
        <f>IF(N317="zákl. přenesená",J317,0)</f>
        <v>0</v>
      </c>
      <c r="BH317" s="218">
        <f>IF(N317="sníž. přenesená",J317,0)</f>
        <v>0</v>
      </c>
      <c r="BI317" s="218">
        <f>IF(N317="nulová",J317,0)</f>
        <v>0</v>
      </c>
      <c r="BJ317" s="18" t="s">
        <v>8</v>
      </c>
      <c r="BK317" s="218">
        <f>ROUND(I317*H317,0)</f>
        <v>0</v>
      </c>
      <c r="BL317" s="18" t="s">
        <v>132</v>
      </c>
      <c r="BM317" s="217" t="s">
        <v>450</v>
      </c>
    </row>
    <row r="318" spans="1:65" s="2" customFormat="1" ht="36" customHeight="1">
      <c r="A318" s="35"/>
      <c r="B318" s="36"/>
      <c r="C318" s="205" t="s">
        <v>451</v>
      </c>
      <c r="D318" s="205" t="s">
        <v>128</v>
      </c>
      <c r="E318" s="206" t="s">
        <v>452</v>
      </c>
      <c r="F318" s="207" t="s">
        <v>453</v>
      </c>
      <c r="G318" s="208" t="s">
        <v>449</v>
      </c>
      <c r="H318" s="209">
        <v>633.41999999999996</v>
      </c>
      <c r="I318" s="210"/>
      <c r="J318" s="211">
        <f>ROUND(I318*H318,0)</f>
        <v>0</v>
      </c>
      <c r="K318" s="212"/>
      <c r="L318" s="40"/>
      <c r="M318" s="213" t="s">
        <v>1</v>
      </c>
      <c r="N318" s="214" t="s">
        <v>43</v>
      </c>
      <c r="O318" s="72"/>
      <c r="P318" s="215">
        <f>O318*H318</f>
        <v>0</v>
      </c>
      <c r="Q318" s="215">
        <v>0</v>
      </c>
      <c r="R318" s="215">
        <f>Q318*H318</f>
        <v>0</v>
      </c>
      <c r="S318" s="215">
        <v>0</v>
      </c>
      <c r="T318" s="216">
        <f>S318*H318</f>
        <v>0</v>
      </c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R318" s="217" t="s">
        <v>132</v>
      </c>
      <c r="AT318" s="217" t="s">
        <v>128</v>
      </c>
      <c r="AU318" s="217" t="s">
        <v>86</v>
      </c>
      <c r="AY318" s="18" t="s">
        <v>126</v>
      </c>
      <c r="BE318" s="218">
        <f>IF(N318="základní",J318,0)</f>
        <v>0</v>
      </c>
      <c r="BF318" s="218">
        <f>IF(N318="snížená",J318,0)</f>
        <v>0</v>
      </c>
      <c r="BG318" s="218">
        <f>IF(N318="zákl. přenesená",J318,0)</f>
        <v>0</v>
      </c>
      <c r="BH318" s="218">
        <f>IF(N318="sníž. přenesená",J318,0)</f>
        <v>0</v>
      </c>
      <c r="BI318" s="218">
        <f>IF(N318="nulová",J318,0)</f>
        <v>0</v>
      </c>
      <c r="BJ318" s="18" t="s">
        <v>8</v>
      </c>
      <c r="BK318" s="218">
        <f>ROUND(I318*H318,0)</f>
        <v>0</v>
      </c>
      <c r="BL318" s="18" t="s">
        <v>132</v>
      </c>
      <c r="BM318" s="217" t="s">
        <v>454</v>
      </c>
    </row>
    <row r="319" spans="1:65" s="13" customFormat="1" ht="11.25">
      <c r="B319" s="219"/>
      <c r="C319" s="220"/>
      <c r="D319" s="221" t="s">
        <v>134</v>
      </c>
      <c r="E319" s="220"/>
      <c r="F319" s="223" t="s">
        <v>455</v>
      </c>
      <c r="G319" s="220"/>
      <c r="H319" s="224">
        <v>633.41999999999996</v>
      </c>
      <c r="I319" s="225"/>
      <c r="J319" s="220"/>
      <c r="K319" s="220"/>
      <c r="L319" s="226"/>
      <c r="M319" s="227"/>
      <c r="N319" s="228"/>
      <c r="O319" s="228"/>
      <c r="P319" s="228"/>
      <c r="Q319" s="228"/>
      <c r="R319" s="228"/>
      <c r="S319" s="228"/>
      <c r="T319" s="229"/>
      <c r="AT319" s="230" t="s">
        <v>134</v>
      </c>
      <c r="AU319" s="230" t="s">
        <v>86</v>
      </c>
      <c r="AV319" s="13" t="s">
        <v>86</v>
      </c>
      <c r="AW319" s="13" t="s">
        <v>4</v>
      </c>
      <c r="AX319" s="13" t="s">
        <v>8</v>
      </c>
      <c r="AY319" s="230" t="s">
        <v>126</v>
      </c>
    </row>
    <row r="320" spans="1:65" s="2" customFormat="1" ht="36" customHeight="1">
      <c r="A320" s="35"/>
      <c r="B320" s="36"/>
      <c r="C320" s="205" t="s">
        <v>456</v>
      </c>
      <c r="D320" s="205" t="s">
        <v>128</v>
      </c>
      <c r="E320" s="206" t="s">
        <v>457</v>
      </c>
      <c r="F320" s="207" t="s">
        <v>458</v>
      </c>
      <c r="G320" s="208" t="s">
        <v>449</v>
      </c>
      <c r="H320" s="209">
        <v>13.667</v>
      </c>
      <c r="I320" s="210"/>
      <c r="J320" s="211">
        <f>ROUND(I320*H320,0)</f>
        <v>0</v>
      </c>
      <c r="K320" s="212"/>
      <c r="L320" s="40"/>
      <c r="M320" s="213" t="s">
        <v>1</v>
      </c>
      <c r="N320" s="214" t="s">
        <v>43</v>
      </c>
      <c r="O320" s="72"/>
      <c r="P320" s="215">
        <f>O320*H320</f>
        <v>0</v>
      </c>
      <c r="Q320" s="215">
        <v>0</v>
      </c>
      <c r="R320" s="215">
        <f>Q320*H320</f>
        <v>0</v>
      </c>
      <c r="S320" s="215">
        <v>0</v>
      </c>
      <c r="T320" s="216">
        <f>S320*H320</f>
        <v>0</v>
      </c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R320" s="217" t="s">
        <v>132</v>
      </c>
      <c r="AT320" s="217" t="s">
        <v>128</v>
      </c>
      <c r="AU320" s="217" t="s">
        <v>86</v>
      </c>
      <c r="AY320" s="18" t="s">
        <v>126</v>
      </c>
      <c r="BE320" s="218">
        <f>IF(N320="základní",J320,0)</f>
        <v>0</v>
      </c>
      <c r="BF320" s="218">
        <f>IF(N320="snížená",J320,0)</f>
        <v>0</v>
      </c>
      <c r="BG320" s="218">
        <f>IF(N320="zákl. přenesená",J320,0)</f>
        <v>0</v>
      </c>
      <c r="BH320" s="218">
        <f>IF(N320="sníž. přenesená",J320,0)</f>
        <v>0</v>
      </c>
      <c r="BI320" s="218">
        <f>IF(N320="nulová",J320,0)</f>
        <v>0</v>
      </c>
      <c r="BJ320" s="18" t="s">
        <v>8</v>
      </c>
      <c r="BK320" s="218">
        <f>ROUND(I320*H320,0)</f>
        <v>0</v>
      </c>
      <c r="BL320" s="18" t="s">
        <v>132</v>
      </c>
      <c r="BM320" s="217" t="s">
        <v>459</v>
      </c>
    </row>
    <row r="321" spans="1:65" s="13" customFormat="1" ht="11.25">
      <c r="B321" s="219"/>
      <c r="C321" s="220"/>
      <c r="D321" s="221" t="s">
        <v>134</v>
      </c>
      <c r="E321" s="222" t="s">
        <v>1</v>
      </c>
      <c r="F321" s="223" t="s">
        <v>460</v>
      </c>
      <c r="G321" s="220"/>
      <c r="H321" s="224">
        <v>13.667</v>
      </c>
      <c r="I321" s="225"/>
      <c r="J321" s="220"/>
      <c r="K321" s="220"/>
      <c r="L321" s="226"/>
      <c r="M321" s="227"/>
      <c r="N321" s="228"/>
      <c r="O321" s="228"/>
      <c r="P321" s="228"/>
      <c r="Q321" s="228"/>
      <c r="R321" s="228"/>
      <c r="S321" s="228"/>
      <c r="T321" s="229"/>
      <c r="AT321" s="230" t="s">
        <v>134</v>
      </c>
      <c r="AU321" s="230" t="s">
        <v>86</v>
      </c>
      <c r="AV321" s="13" t="s">
        <v>86</v>
      </c>
      <c r="AW321" s="13" t="s">
        <v>35</v>
      </c>
      <c r="AX321" s="13" t="s">
        <v>8</v>
      </c>
      <c r="AY321" s="230" t="s">
        <v>126</v>
      </c>
    </row>
    <row r="322" spans="1:65" s="2" customFormat="1" ht="36" customHeight="1">
      <c r="A322" s="35"/>
      <c r="B322" s="36"/>
      <c r="C322" s="205" t="s">
        <v>461</v>
      </c>
      <c r="D322" s="205" t="s">
        <v>128</v>
      </c>
      <c r="E322" s="206" t="s">
        <v>462</v>
      </c>
      <c r="F322" s="207" t="s">
        <v>463</v>
      </c>
      <c r="G322" s="208" t="s">
        <v>449</v>
      </c>
      <c r="H322" s="209">
        <v>62.908999999999999</v>
      </c>
      <c r="I322" s="210"/>
      <c r="J322" s="211">
        <f>ROUND(I322*H322,0)</f>
        <v>0</v>
      </c>
      <c r="K322" s="212"/>
      <c r="L322" s="40"/>
      <c r="M322" s="213" t="s">
        <v>1</v>
      </c>
      <c r="N322" s="214" t="s">
        <v>43</v>
      </c>
      <c r="O322" s="72"/>
      <c r="P322" s="215">
        <f>O322*H322</f>
        <v>0</v>
      </c>
      <c r="Q322" s="215">
        <v>0</v>
      </c>
      <c r="R322" s="215">
        <f>Q322*H322</f>
        <v>0</v>
      </c>
      <c r="S322" s="215">
        <v>0</v>
      </c>
      <c r="T322" s="216">
        <f>S322*H322</f>
        <v>0</v>
      </c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R322" s="217" t="s">
        <v>132</v>
      </c>
      <c r="AT322" s="217" t="s">
        <v>128</v>
      </c>
      <c r="AU322" s="217" t="s">
        <v>86</v>
      </c>
      <c r="AY322" s="18" t="s">
        <v>126</v>
      </c>
      <c r="BE322" s="218">
        <f>IF(N322="základní",J322,0)</f>
        <v>0</v>
      </c>
      <c r="BF322" s="218">
        <f>IF(N322="snížená",J322,0)</f>
        <v>0</v>
      </c>
      <c r="BG322" s="218">
        <f>IF(N322="zákl. přenesená",J322,0)</f>
        <v>0</v>
      </c>
      <c r="BH322" s="218">
        <f>IF(N322="sníž. přenesená",J322,0)</f>
        <v>0</v>
      </c>
      <c r="BI322" s="218">
        <f>IF(N322="nulová",J322,0)</f>
        <v>0</v>
      </c>
      <c r="BJ322" s="18" t="s">
        <v>8</v>
      </c>
      <c r="BK322" s="218">
        <f>ROUND(I322*H322,0)</f>
        <v>0</v>
      </c>
      <c r="BL322" s="18" t="s">
        <v>132</v>
      </c>
      <c r="BM322" s="217" t="s">
        <v>464</v>
      </c>
    </row>
    <row r="323" spans="1:65" s="13" customFormat="1" ht="11.25">
      <c r="B323" s="219"/>
      <c r="C323" s="220"/>
      <c r="D323" s="221" t="s">
        <v>134</v>
      </c>
      <c r="E323" s="222" t="s">
        <v>1</v>
      </c>
      <c r="F323" s="223" t="s">
        <v>465</v>
      </c>
      <c r="G323" s="220"/>
      <c r="H323" s="224">
        <v>62.908999999999999</v>
      </c>
      <c r="I323" s="225"/>
      <c r="J323" s="220"/>
      <c r="K323" s="220"/>
      <c r="L323" s="226"/>
      <c r="M323" s="227"/>
      <c r="N323" s="228"/>
      <c r="O323" s="228"/>
      <c r="P323" s="228"/>
      <c r="Q323" s="228"/>
      <c r="R323" s="228"/>
      <c r="S323" s="228"/>
      <c r="T323" s="229"/>
      <c r="AT323" s="230" t="s">
        <v>134</v>
      </c>
      <c r="AU323" s="230" t="s">
        <v>86</v>
      </c>
      <c r="AV323" s="13" t="s">
        <v>86</v>
      </c>
      <c r="AW323" s="13" t="s">
        <v>35</v>
      </c>
      <c r="AX323" s="13" t="s">
        <v>8</v>
      </c>
      <c r="AY323" s="230" t="s">
        <v>126</v>
      </c>
    </row>
    <row r="324" spans="1:65" s="12" customFormat="1" ht="22.9" customHeight="1">
      <c r="B324" s="189"/>
      <c r="C324" s="190"/>
      <c r="D324" s="191" t="s">
        <v>77</v>
      </c>
      <c r="E324" s="203" t="s">
        <v>466</v>
      </c>
      <c r="F324" s="203" t="s">
        <v>467</v>
      </c>
      <c r="G324" s="190"/>
      <c r="H324" s="190"/>
      <c r="I324" s="193"/>
      <c r="J324" s="204">
        <f>BK324</f>
        <v>0</v>
      </c>
      <c r="K324" s="190"/>
      <c r="L324" s="195"/>
      <c r="M324" s="196"/>
      <c r="N324" s="197"/>
      <c r="O324" s="197"/>
      <c r="P324" s="198">
        <f>P325</f>
        <v>0</v>
      </c>
      <c r="Q324" s="197"/>
      <c r="R324" s="198">
        <f>R325</f>
        <v>0</v>
      </c>
      <c r="S324" s="197"/>
      <c r="T324" s="199">
        <f>T325</f>
        <v>0</v>
      </c>
      <c r="AR324" s="200" t="s">
        <v>8</v>
      </c>
      <c r="AT324" s="201" t="s">
        <v>77</v>
      </c>
      <c r="AU324" s="201" t="s">
        <v>8</v>
      </c>
      <c r="AY324" s="200" t="s">
        <v>126</v>
      </c>
      <c r="BK324" s="202">
        <f>BK325</f>
        <v>0</v>
      </c>
    </row>
    <row r="325" spans="1:65" s="2" customFormat="1" ht="36" customHeight="1">
      <c r="A325" s="35"/>
      <c r="B325" s="36"/>
      <c r="C325" s="205" t="s">
        <v>468</v>
      </c>
      <c r="D325" s="205" t="s">
        <v>128</v>
      </c>
      <c r="E325" s="206" t="s">
        <v>469</v>
      </c>
      <c r="F325" s="207" t="s">
        <v>470</v>
      </c>
      <c r="G325" s="208" t="s">
        <v>449</v>
      </c>
      <c r="H325" s="209">
        <v>95.721000000000004</v>
      </c>
      <c r="I325" s="210"/>
      <c r="J325" s="211">
        <f>ROUND(I325*H325,0)</f>
        <v>0</v>
      </c>
      <c r="K325" s="212"/>
      <c r="L325" s="40"/>
      <c r="M325" s="213" t="s">
        <v>1</v>
      </c>
      <c r="N325" s="214" t="s">
        <v>43</v>
      </c>
      <c r="O325" s="72"/>
      <c r="P325" s="215">
        <f>O325*H325</f>
        <v>0</v>
      </c>
      <c r="Q325" s="215">
        <v>0</v>
      </c>
      <c r="R325" s="215">
        <f>Q325*H325</f>
        <v>0</v>
      </c>
      <c r="S325" s="215">
        <v>0</v>
      </c>
      <c r="T325" s="216">
        <f>S325*H325</f>
        <v>0</v>
      </c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R325" s="217" t="s">
        <v>132</v>
      </c>
      <c r="AT325" s="217" t="s">
        <v>128</v>
      </c>
      <c r="AU325" s="217" t="s">
        <v>86</v>
      </c>
      <c r="AY325" s="18" t="s">
        <v>126</v>
      </c>
      <c r="BE325" s="218">
        <f>IF(N325="základní",J325,0)</f>
        <v>0</v>
      </c>
      <c r="BF325" s="218">
        <f>IF(N325="snížená",J325,0)</f>
        <v>0</v>
      </c>
      <c r="BG325" s="218">
        <f>IF(N325="zákl. přenesená",J325,0)</f>
        <v>0</v>
      </c>
      <c r="BH325" s="218">
        <f>IF(N325="sníž. přenesená",J325,0)</f>
        <v>0</v>
      </c>
      <c r="BI325" s="218">
        <f>IF(N325="nulová",J325,0)</f>
        <v>0</v>
      </c>
      <c r="BJ325" s="18" t="s">
        <v>8</v>
      </c>
      <c r="BK325" s="218">
        <f>ROUND(I325*H325,0)</f>
        <v>0</v>
      </c>
      <c r="BL325" s="18" t="s">
        <v>132</v>
      </c>
      <c r="BM325" s="217" t="s">
        <v>471</v>
      </c>
    </row>
    <row r="326" spans="1:65" s="12" customFormat="1" ht="25.9" customHeight="1">
      <c r="B326" s="189"/>
      <c r="C326" s="190"/>
      <c r="D326" s="191" t="s">
        <v>77</v>
      </c>
      <c r="E326" s="192" t="s">
        <v>472</v>
      </c>
      <c r="F326" s="192" t="s">
        <v>473</v>
      </c>
      <c r="G326" s="190"/>
      <c r="H326" s="190"/>
      <c r="I326" s="193"/>
      <c r="J326" s="194">
        <f>BK326</f>
        <v>0</v>
      </c>
      <c r="K326" s="190"/>
      <c r="L326" s="195"/>
      <c r="M326" s="196"/>
      <c r="N326" s="197"/>
      <c r="O326" s="197"/>
      <c r="P326" s="198">
        <f>P327+P333+P337</f>
        <v>0</v>
      </c>
      <c r="Q326" s="197"/>
      <c r="R326" s="198">
        <f>R327+R333+R337</f>
        <v>0</v>
      </c>
      <c r="S326" s="197"/>
      <c r="T326" s="199">
        <f>T327+T333+T337</f>
        <v>0</v>
      </c>
      <c r="AR326" s="200" t="s">
        <v>148</v>
      </c>
      <c r="AT326" s="201" t="s">
        <v>77</v>
      </c>
      <c r="AU326" s="201" t="s">
        <v>78</v>
      </c>
      <c r="AY326" s="200" t="s">
        <v>126</v>
      </c>
      <c r="BK326" s="202">
        <f>BK327+BK333+BK337</f>
        <v>0</v>
      </c>
    </row>
    <row r="327" spans="1:65" s="12" customFormat="1" ht="22.9" customHeight="1">
      <c r="B327" s="189"/>
      <c r="C327" s="190"/>
      <c r="D327" s="191" t="s">
        <v>77</v>
      </c>
      <c r="E327" s="203" t="s">
        <v>474</v>
      </c>
      <c r="F327" s="203" t="s">
        <v>475</v>
      </c>
      <c r="G327" s="190"/>
      <c r="H327" s="190"/>
      <c r="I327" s="193"/>
      <c r="J327" s="204">
        <f>BK327</f>
        <v>0</v>
      </c>
      <c r="K327" s="190"/>
      <c r="L327" s="195"/>
      <c r="M327" s="196"/>
      <c r="N327" s="197"/>
      <c r="O327" s="197"/>
      <c r="P327" s="198">
        <f>SUM(P328:P332)</f>
        <v>0</v>
      </c>
      <c r="Q327" s="197"/>
      <c r="R327" s="198">
        <f>SUM(R328:R332)</f>
        <v>0</v>
      </c>
      <c r="S327" s="197"/>
      <c r="T327" s="199">
        <f>SUM(T328:T332)</f>
        <v>0</v>
      </c>
      <c r="AR327" s="200" t="s">
        <v>148</v>
      </c>
      <c r="AT327" s="201" t="s">
        <v>77</v>
      </c>
      <c r="AU327" s="201" t="s">
        <v>8</v>
      </c>
      <c r="AY327" s="200" t="s">
        <v>126</v>
      </c>
      <c r="BK327" s="202">
        <f>SUM(BK328:BK332)</f>
        <v>0</v>
      </c>
    </row>
    <row r="328" spans="1:65" s="2" customFormat="1" ht="24" customHeight="1">
      <c r="A328" s="35"/>
      <c r="B328" s="36"/>
      <c r="C328" s="205" t="s">
        <v>476</v>
      </c>
      <c r="D328" s="205" t="s">
        <v>128</v>
      </c>
      <c r="E328" s="206" t="s">
        <v>477</v>
      </c>
      <c r="F328" s="207" t="s">
        <v>478</v>
      </c>
      <c r="G328" s="208" t="s">
        <v>181</v>
      </c>
      <c r="H328" s="209">
        <v>113</v>
      </c>
      <c r="I328" s="210"/>
      <c r="J328" s="211">
        <f>ROUND(I328*H328,0)</f>
        <v>0</v>
      </c>
      <c r="K328" s="212"/>
      <c r="L328" s="40"/>
      <c r="M328" s="213" t="s">
        <v>1</v>
      </c>
      <c r="N328" s="214" t="s">
        <v>43</v>
      </c>
      <c r="O328" s="72"/>
      <c r="P328" s="215">
        <f>O328*H328</f>
        <v>0</v>
      </c>
      <c r="Q328" s="215">
        <v>0</v>
      </c>
      <c r="R328" s="215">
        <f>Q328*H328</f>
        <v>0</v>
      </c>
      <c r="S328" s="215">
        <v>0</v>
      </c>
      <c r="T328" s="216">
        <f>S328*H328</f>
        <v>0</v>
      </c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R328" s="217" t="s">
        <v>479</v>
      </c>
      <c r="AT328" s="217" t="s">
        <v>128</v>
      </c>
      <c r="AU328" s="217" t="s">
        <v>86</v>
      </c>
      <c r="AY328" s="18" t="s">
        <v>126</v>
      </c>
      <c r="BE328" s="218">
        <f>IF(N328="základní",J328,0)</f>
        <v>0</v>
      </c>
      <c r="BF328" s="218">
        <f>IF(N328="snížená",J328,0)</f>
        <v>0</v>
      </c>
      <c r="BG328" s="218">
        <f>IF(N328="zákl. přenesená",J328,0)</f>
        <v>0</v>
      </c>
      <c r="BH328" s="218">
        <f>IF(N328="sníž. přenesená",J328,0)</f>
        <v>0</v>
      </c>
      <c r="BI328" s="218">
        <f>IF(N328="nulová",J328,0)</f>
        <v>0</v>
      </c>
      <c r="BJ328" s="18" t="s">
        <v>8</v>
      </c>
      <c r="BK328" s="218">
        <f>ROUND(I328*H328,0)</f>
        <v>0</v>
      </c>
      <c r="BL328" s="18" t="s">
        <v>479</v>
      </c>
      <c r="BM328" s="217" t="s">
        <v>480</v>
      </c>
    </row>
    <row r="329" spans="1:65" s="13" customFormat="1" ht="11.25">
      <c r="B329" s="219"/>
      <c r="C329" s="220"/>
      <c r="D329" s="221" t="s">
        <v>134</v>
      </c>
      <c r="E329" s="222" t="s">
        <v>1</v>
      </c>
      <c r="F329" s="223" t="s">
        <v>481</v>
      </c>
      <c r="G329" s="220"/>
      <c r="H329" s="224">
        <v>113</v>
      </c>
      <c r="I329" s="225"/>
      <c r="J329" s="220"/>
      <c r="K329" s="220"/>
      <c r="L329" s="226"/>
      <c r="M329" s="227"/>
      <c r="N329" s="228"/>
      <c r="O329" s="228"/>
      <c r="P329" s="228"/>
      <c r="Q329" s="228"/>
      <c r="R329" s="228"/>
      <c r="S329" s="228"/>
      <c r="T329" s="229"/>
      <c r="AT329" s="230" t="s">
        <v>134</v>
      </c>
      <c r="AU329" s="230" t="s">
        <v>86</v>
      </c>
      <c r="AV329" s="13" t="s">
        <v>86</v>
      </c>
      <c r="AW329" s="13" t="s">
        <v>35</v>
      </c>
      <c r="AX329" s="13" t="s">
        <v>8</v>
      </c>
      <c r="AY329" s="230" t="s">
        <v>126</v>
      </c>
    </row>
    <row r="330" spans="1:65" s="2" customFormat="1" ht="24" customHeight="1">
      <c r="A330" s="35"/>
      <c r="B330" s="36"/>
      <c r="C330" s="205" t="s">
        <v>482</v>
      </c>
      <c r="D330" s="205" t="s">
        <v>128</v>
      </c>
      <c r="E330" s="206" t="s">
        <v>483</v>
      </c>
      <c r="F330" s="207" t="s">
        <v>484</v>
      </c>
      <c r="G330" s="208" t="s">
        <v>485</v>
      </c>
      <c r="H330" s="209">
        <v>1</v>
      </c>
      <c r="I330" s="210"/>
      <c r="J330" s="211">
        <f>ROUND(I330*H330,0)</f>
        <v>0</v>
      </c>
      <c r="K330" s="212"/>
      <c r="L330" s="40"/>
      <c r="M330" s="213" t="s">
        <v>1</v>
      </c>
      <c r="N330" s="214" t="s">
        <v>43</v>
      </c>
      <c r="O330" s="72"/>
      <c r="P330" s="215">
        <f>O330*H330</f>
        <v>0</v>
      </c>
      <c r="Q330" s="215">
        <v>0</v>
      </c>
      <c r="R330" s="215">
        <f>Q330*H330</f>
        <v>0</v>
      </c>
      <c r="S330" s="215">
        <v>0</v>
      </c>
      <c r="T330" s="216">
        <f>S330*H330</f>
        <v>0</v>
      </c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R330" s="217" t="s">
        <v>479</v>
      </c>
      <c r="AT330" s="217" t="s">
        <v>128</v>
      </c>
      <c r="AU330" s="217" t="s">
        <v>86</v>
      </c>
      <c r="AY330" s="18" t="s">
        <v>126</v>
      </c>
      <c r="BE330" s="218">
        <f>IF(N330="základní",J330,0)</f>
        <v>0</v>
      </c>
      <c r="BF330" s="218">
        <f>IF(N330="snížená",J330,0)</f>
        <v>0</v>
      </c>
      <c r="BG330" s="218">
        <f>IF(N330="zákl. přenesená",J330,0)</f>
        <v>0</v>
      </c>
      <c r="BH330" s="218">
        <f>IF(N330="sníž. přenesená",J330,0)</f>
        <v>0</v>
      </c>
      <c r="BI330" s="218">
        <f>IF(N330="nulová",J330,0)</f>
        <v>0</v>
      </c>
      <c r="BJ330" s="18" t="s">
        <v>8</v>
      </c>
      <c r="BK330" s="218">
        <f>ROUND(I330*H330,0)</f>
        <v>0</v>
      </c>
      <c r="BL330" s="18" t="s">
        <v>479</v>
      </c>
      <c r="BM330" s="217" t="s">
        <v>486</v>
      </c>
    </row>
    <row r="331" spans="1:65" s="13" customFormat="1" ht="11.25">
      <c r="B331" s="219"/>
      <c r="C331" s="220"/>
      <c r="D331" s="221" t="s">
        <v>134</v>
      </c>
      <c r="E331" s="222" t="s">
        <v>1</v>
      </c>
      <c r="F331" s="223" t="s">
        <v>487</v>
      </c>
      <c r="G331" s="220"/>
      <c r="H331" s="224">
        <v>1</v>
      </c>
      <c r="I331" s="225"/>
      <c r="J331" s="220"/>
      <c r="K331" s="220"/>
      <c r="L331" s="226"/>
      <c r="M331" s="227"/>
      <c r="N331" s="228"/>
      <c r="O331" s="228"/>
      <c r="P331" s="228"/>
      <c r="Q331" s="228"/>
      <c r="R331" s="228"/>
      <c r="S331" s="228"/>
      <c r="T331" s="229"/>
      <c r="AT331" s="230" t="s">
        <v>134</v>
      </c>
      <c r="AU331" s="230" t="s">
        <v>86</v>
      </c>
      <c r="AV331" s="13" t="s">
        <v>86</v>
      </c>
      <c r="AW331" s="13" t="s">
        <v>35</v>
      </c>
      <c r="AX331" s="13" t="s">
        <v>8</v>
      </c>
      <c r="AY331" s="230" t="s">
        <v>126</v>
      </c>
    </row>
    <row r="332" spans="1:65" s="2" customFormat="1" ht="36" customHeight="1">
      <c r="A332" s="35"/>
      <c r="B332" s="36"/>
      <c r="C332" s="205" t="s">
        <v>488</v>
      </c>
      <c r="D332" s="205" t="s">
        <v>128</v>
      </c>
      <c r="E332" s="206" t="s">
        <v>489</v>
      </c>
      <c r="F332" s="207" t="s">
        <v>490</v>
      </c>
      <c r="G332" s="208" t="s">
        <v>485</v>
      </c>
      <c r="H332" s="209">
        <v>1</v>
      </c>
      <c r="I332" s="210"/>
      <c r="J332" s="211">
        <f>ROUND(I332*H332,0)</f>
        <v>0</v>
      </c>
      <c r="K332" s="212"/>
      <c r="L332" s="40"/>
      <c r="M332" s="213" t="s">
        <v>1</v>
      </c>
      <c r="N332" s="214" t="s">
        <v>43</v>
      </c>
      <c r="O332" s="72"/>
      <c r="P332" s="215">
        <f>O332*H332</f>
        <v>0</v>
      </c>
      <c r="Q332" s="215">
        <v>0</v>
      </c>
      <c r="R332" s="215">
        <f>Q332*H332</f>
        <v>0</v>
      </c>
      <c r="S332" s="215">
        <v>0</v>
      </c>
      <c r="T332" s="216">
        <f>S332*H332</f>
        <v>0</v>
      </c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R332" s="217" t="s">
        <v>479</v>
      </c>
      <c r="AT332" s="217" t="s">
        <v>128</v>
      </c>
      <c r="AU332" s="217" t="s">
        <v>86</v>
      </c>
      <c r="AY332" s="18" t="s">
        <v>126</v>
      </c>
      <c r="BE332" s="218">
        <f>IF(N332="základní",J332,0)</f>
        <v>0</v>
      </c>
      <c r="BF332" s="218">
        <f>IF(N332="snížená",J332,0)</f>
        <v>0</v>
      </c>
      <c r="BG332" s="218">
        <f>IF(N332="zákl. přenesená",J332,0)</f>
        <v>0</v>
      </c>
      <c r="BH332" s="218">
        <f>IF(N332="sníž. přenesená",J332,0)</f>
        <v>0</v>
      </c>
      <c r="BI332" s="218">
        <f>IF(N332="nulová",J332,0)</f>
        <v>0</v>
      </c>
      <c r="BJ332" s="18" t="s">
        <v>8</v>
      </c>
      <c r="BK332" s="218">
        <f>ROUND(I332*H332,0)</f>
        <v>0</v>
      </c>
      <c r="BL332" s="18" t="s">
        <v>479</v>
      </c>
      <c r="BM332" s="217" t="s">
        <v>491</v>
      </c>
    </row>
    <row r="333" spans="1:65" s="12" customFormat="1" ht="22.9" customHeight="1">
      <c r="B333" s="189"/>
      <c r="C333" s="190"/>
      <c r="D333" s="191" t="s">
        <v>77</v>
      </c>
      <c r="E333" s="203" t="s">
        <v>492</v>
      </c>
      <c r="F333" s="203" t="s">
        <v>493</v>
      </c>
      <c r="G333" s="190"/>
      <c r="H333" s="190"/>
      <c r="I333" s="193"/>
      <c r="J333" s="204">
        <f>BK333</f>
        <v>0</v>
      </c>
      <c r="K333" s="190"/>
      <c r="L333" s="195"/>
      <c r="M333" s="196"/>
      <c r="N333" s="197"/>
      <c r="O333" s="197"/>
      <c r="P333" s="198">
        <f>SUM(P334:P336)</f>
        <v>0</v>
      </c>
      <c r="Q333" s="197"/>
      <c r="R333" s="198">
        <f>SUM(R334:R336)</f>
        <v>0</v>
      </c>
      <c r="S333" s="197"/>
      <c r="T333" s="199">
        <f>SUM(T334:T336)</f>
        <v>0</v>
      </c>
      <c r="AR333" s="200" t="s">
        <v>148</v>
      </c>
      <c r="AT333" s="201" t="s">
        <v>77</v>
      </c>
      <c r="AU333" s="201" t="s">
        <v>8</v>
      </c>
      <c r="AY333" s="200" t="s">
        <v>126</v>
      </c>
      <c r="BK333" s="202">
        <f>SUM(BK334:BK336)</f>
        <v>0</v>
      </c>
    </row>
    <row r="334" spans="1:65" s="2" customFormat="1" ht="24" customHeight="1">
      <c r="A334" s="35"/>
      <c r="B334" s="36"/>
      <c r="C334" s="205" t="s">
        <v>494</v>
      </c>
      <c r="D334" s="205" t="s">
        <v>128</v>
      </c>
      <c r="E334" s="206" t="s">
        <v>495</v>
      </c>
      <c r="F334" s="207" t="s">
        <v>496</v>
      </c>
      <c r="G334" s="208" t="s">
        <v>485</v>
      </c>
      <c r="H334" s="209">
        <v>1</v>
      </c>
      <c r="I334" s="210"/>
      <c r="J334" s="211">
        <f>ROUND(I334*H334,0)</f>
        <v>0</v>
      </c>
      <c r="K334" s="212"/>
      <c r="L334" s="40"/>
      <c r="M334" s="213" t="s">
        <v>1</v>
      </c>
      <c r="N334" s="214" t="s">
        <v>43</v>
      </c>
      <c r="O334" s="72"/>
      <c r="P334" s="215">
        <f>O334*H334</f>
        <v>0</v>
      </c>
      <c r="Q334" s="215">
        <v>0</v>
      </c>
      <c r="R334" s="215">
        <f>Q334*H334</f>
        <v>0</v>
      </c>
      <c r="S334" s="215">
        <v>0</v>
      </c>
      <c r="T334" s="216">
        <f>S334*H334</f>
        <v>0</v>
      </c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R334" s="217" t="s">
        <v>479</v>
      </c>
      <c r="AT334" s="217" t="s">
        <v>128</v>
      </c>
      <c r="AU334" s="217" t="s">
        <v>86</v>
      </c>
      <c r="AY334" s="18" t="s">
        <v>126</v>
      </c>
      <c r="BE334" s="218">
        <f>IF(N334="základní",J334,0)</f>
        <v>0</v>
      </c>
      <c r="BF334" s="218">
        <f>IF(N334="snížená",J334,0)</f>
        <v>0</v>
      </c>
      <c r="BG334" s="218">
        <f>IF(N334="zákl. přenesená",J334,0)</f>
        <v>0</v>
      </c>
      <c r="BH334" s="218">
        <f>IF(N334="sníž. přenesená",J334,0)</f>
        <v>0</v>
      </c>
      <c r="BI334" s="218">
        <f>IF(N334="nulová",J334,0)</f>
        <v>0</v>
      </c>
      <c r="BJ334" s="18" t="s">
        <v>8</v>
      </c>
      <c r="BK334" s="218">
        <f>ROUND(I334*H334,0)</f>
        <v>0</v>
      </c>
      <c r="BL334" s="18" t="s">
        <v>479</v>
      </c>
      <c r="BM334" s="217" t="s">
        <v>497</v>
      </c>
    </row>
    <row r="335" spans="1:65" s="2" customFormat="1" ht="24" customHeight="1">
      <c r="A335" s="35"/>
      <c r="B335" s="36"/>
      <c r="C335" s="205" t="s">
        <v>498</v>
      </c>
      <c r="D335" s="205" t="s">
        <v>128</v>
      </c>
      <c r="E335" s="206" t="s">
        <v>499</v>
      </c>
      <c r="F335" s="207" t="s">
        <v>500</v>
      </c>
      <c r="G335" s="208" t="s">
        <v>485</v>
      </c>
      <c r="H335" s="209">
        <v>1</v>
      </c>
      <c r="I335" s="210"/>
      <c r="J335" s="211">
        <f>ROUND(I335*H335,0)</f>
        <v>0</v>
      </c>
      <c r="K335" s="212"/>
      <c r="L335" s="40"/>
      <c r="M335" s="213" t="s">
        <v>1</v>
      </c>
      <c r="N335" s="214" t="s">
        <v>43</v>
      </c>
      <c r="O335" s="72"/>
      <c r="P335" s="215">
        <f>O335*H335</f>
        <v>0</v>
      </c>
      <c r="Q335" s="215">
        <v>0</v>
      </c>
      <c r="R335" s="215">
        <f>Q335*H335</f>
        <v>0</v>
      </c>
      <c r="S335" s="215">
        <v>0</v>
      </c>
      <c r="T335" s="216">
        <f>S335*H335</f>
        <v>0</v>
      </c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R335" s="217" t="s">
        <v>479</v>
      </c>
      <c r="AT335" s="217" t="s">
        <v>128</v>
      </c>
      <c r="AU335" s="217" t="s">
        <v>86</v>
      </c>
      <c r="AY335" s="18" t="s">
        <v>126</v>
      </c>
      <c r="BE335" s="218">
        <f>IF(N335="základní",J335,0)</f>
        <v>0</v>
      </c>
      <c r="BF335" s="218">
        <f>IF(N335="snížená",J335,0)</f>
        <v>0</v>
      </c>
      <c r="BG335" s="218">
        <f>IF(N335="zákl. přenesená",J335,0)</f>
        <v>0</v>
      </c>
      <c r="BH335" s="218">
        <f>IF(N335="sníž. přenesená",J335,0)</f>
        <v>0</v>
      </c>
      <c r="BI335" s="218">
        <f>IF(N335="nulová",J335,0)</f>
        <v>0</v>
      </c>
      <c r="BJ335" s="18" t="s">
        <v>8</v>
      </c>
      <c r="BK335" s="218">
        <f>ROUND(I335*H335,0)</f>
        <v>0</v>
      </c>
      <c r="BL335" s="18" t="s">
        <v>479</v>
      </c>
      <c r="BM335" s="217" t="s">
        <v>501</v>
      </c>
    </row>
    <row r="336" spans="1:65" s="13" customFormat="1" ht="11.25">
      <c r="B336" s="219"/>
      <c r="C336" s="220"/>
      <c r="D336" s="221" t="s">
        <v>134</v>
      </c>
      <c r="E336" s="222" t="s">
        <v>1</v>
      </c>
      <c r="F336" s="223" t="s">
        <v>502</v>
      </c>
      <c r="G336" s="220"/>
      <c r="H336" s="224">
        <v>1</v>
      </c>
      <c r="I336" s="225"/>
      <c r="J336" s="220"/>
      <c r="K336" s="220"/>
      <c r="L336" s="226"/>
      <c r="M336" s="227"/>
      <c r="N336" s="228"/>
      <c r="O336" s="228"/>
      <c r="P336" s="228"/>
      <c r="Q336" s="228"/>
      <c r="R336" s="228"/>
      <c r="S336" s="228"/>
      <c r="T336" s="229"/>
      <c r="AT336" s="230" t="s">
        <v>134</v>
      </c>
      <c r="AU336" s="230" t="s">
        <v>86</v>
      </c>
      <c r="AV336" s="13" t="s">
        <v>86</v>
      </c>
      <c r="AW336" s="13" t="s">
        <v>35</v>
      </c>
      <c r="AX336" s="13" t="s">
        <v>8</v>
      </c>
      <c r="AY336" s="230" t="s">
        <v>126</v>
      </c>
    </row>
    <row r="337" spans="1:65" s="12" customFormat="1" ht="22.9" customHeight="1">
      <c r="B337" s="189"/>
      <c r="C337" s="190"/>
      <c r="D337" s="191" t="s">
        <v>77</v>
      </c>
      <c r="E337" s="203" t="s">
        <v>503</v>
      </c>
      <c r="F337" s="203" t="s">
        <v>504</v>
      </c>
      <c r="G337" s="190"/>
      <c r="H337" s="190"/>
      <c r="I337" s="193"/>
      <c r="J337" s="204">
        <f>BK337</f>
        <v>0</v>
      </c>
      <c r="K337" s="190"/>
      <c r="L337" s="195"/>
      <c r="M337" s="196"/>
      <c r="N337" s="197"/>
      <c r="O337" s="197"/>
      <c r="P337" s="198">
        <f>SUM(P338:P339)</f>
        <v>0</v>
      </c>
      <c r="Q337" s="197"/>
      <c r="R337" s="198">
        <f>SUM(R338:R339)</f>
        <v>0</v>
      </c>
      <c r="S337" s="197"/>
      <c r="T337" s="199">
        <f>SUM(T338:T339)</f>
        <v>0</v>
      </c>
      <c r="AR337" s="200" t="s">
        <v>148</v>
      </c>
      <c r="AT337" s="201" t="s">
        <v>77</v>
      </c>
      <c r="AU337" s="201" t="s">
        <v>8</v>
      </c>
      <c r="AY337" s="200" t="s">
        <v>126</v>
      </c>
      <c r="BK337" s="202">
        <f>SUM(BK338:BK339)</f>
        <v>0</v>
      </c>
    </row>
    <row r="338" spans="1:65" s="2" customFormat="1" ht="16.5" customHeight="1">
      <c r="A338" s="35"/>
      <c r="B338" s="36"/>
      <c r="C338" s="205" t="s">
        <v>505</v>
      </c>
      <c r="D338" s="205" t="s">
        <v>128</v>
      </c>
      <c r="E338" s="206" t="s">
        <v>506</v>
      </c>
      <c r="F338" s="207" t="s">
        <v>507</v>
      </c>
      <c r="G338" s="208" t="s">
        <v>485</v>
      </c>
      <c r="H338" s="209">
        <v>1</v>
      </c>
      <c r="I338" s="210"/>
      <c r="J338" s="211">
        <f>ROUND(I338*H338,0)</f>
        <v>0</v>
      </c>
      <c r="K338" s="212"/>
      <c r="L338" s="40"/>
      <c r="M338" s="213" t="s">
        <v>1</v>
      </c>
      <c r="N338" s="214" t="s">
        <v>43</v>
      </c>
      <c r="O338" s="72"/>
      <c r="P338" s="215">
        <f>O338*H338</f>
        <v>0</v>
      </c>
      <c r="Q338" s="215">
        <v>0</v>
      </c>
      <c r="R338" s="215">
        <f>Q338*H338</f>
        <v>0</v>
      </c>
      <c r="S338" s="215">
        <v>0</v>
      </c>
      <c r="T338" s="216">
        <f>S338*H338</f>
        <v>0</v>
      </c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R338" s="217" t="s">
        <v>479</v>
      </c>
      <c r="AT338" s="217" t="s">
        <v>128</v>
      </c>
      <c r="AU338" s="217" t="s">
        <v>86</v>
      </c>
      <c r="AY338" s="18" t="s">
        <v>126</v>
      </c>
      <c r="BE338" s="218">
        <f>IF(N338="základní",J338,0)</f>
        <v>0</v>
      </c>
      <c r="BF338" s="218">
        <f>IF(N338="snížená",J338,0)</f>
        <v>0</v>
      </c>
      <c r="BG338" s="218">
        <f>IF(N338="zákl. přenesená",J338,0)</f>
        <v>0</v>
      </c>
      <c r="BH338" s="218">
        <f>IF(N338="sníž. přenesená",J338,0)</f>
        <v>0</v>
      </c>
      <c r="BI338" s="218">
        <f>IF(N338="nulová",J338,0)</f>
        <v>0</v>
      </c>
      <c r="BJ338" s="18" t="s">
        <v>8</v>
      </c>
      <c r="BK338" s="218">
        <f>ROUND(I338*H338,0)</f>
        <v>0</v>
      </c>
      <c r="BL338" s="18" t="s">
        <v>479</v>
      </c>
      <c r="BM338" s="217" t="s">
        <v>508</v>
      </c>
    </row>
    <row r="339" spans="1:65" s="13" customFormat="1" ht="11.25">
      <c r="B339" s="219"/>
      <c r="C339" s="220"/>
      <c r="D339" s="221" t="s">
        <v>134</v>
      </c>
      <c r="E339" s="222" t="s">
        <v>1</v>
      </c>
      <c r="F339" s="223" t="s">
        <v>509</v>
      </c>
      <c r="G339" s="220"/>
      <c r="H339" s="224">
        <v>1</v>
      </c>
      <c r="I339" s="225"/>
      <c r="J339" s="220"/>
      <c r="K339" s="220"/>
      <c r="L339" s="226"/>
      <c r="M339" s="274"/>
      <c r="N339" s="275"/>
      <c r="O339" s="275"/>
      <c r="P339" s="275"/>
      <c r="Q339" s="275"/>
      <c r="R339" s="275"/>
      <c r="S339" s="275"/>
      <c r="T339" s="276"/>
      <c r="AT339" s="230" t="s">
        <v>134</v>
      </c>
      <c r="AU339" s="230" t="s">
        <v>86</v>
      </c>
      <c r="AV339" s="13" t="s">
        <v>86</v>
      </c>
      <c r="AW339" s="13" t="s">
        <v>35</v>
      </c>
      <c r="AX339" s="13" t="s">
        <v>8</v>
      </c>
      <c r="AY339" s="230" t="s">
        <v>126</v>
      </c>
    </row>
    <row r="340" spans="1:65" s="2" customFormat="1" ht="6.95" customHeight="1">
      <c r="A340" s="35"/>
      <c r="B340" s="55"/>
      <c r="C340" s="56"/>
      <c r="D340" s="56"/>
      <c r="E340" s="56"/>
      <c r="F340" s="56"/>
      <c r="G340" s="56"/>
      <c r="H340" s="56"/>
      <c r="I340" s="153"/>
      <c r="J340" s="56"/>
      <c r="K340" s="56"/>
      <c r="L340" s="40"/>
      <c r="M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</row>
  </sheetData>
  <sheetProtection algorithmName="SHA-512" hashValue="7xBpm4fkPV2YeBRP9lATevaLNkdQtdGS62H9GXFNmu19OL4nwtegx/QMX7jNCJODPC8otDA1xdMbi1iikBz7mA==" saltValue="xEaT/5+jvxCyRevoB8PBHSauqe+X3GoMqQqvguBUi4N4Anpzcc3wogTgpooJpSRPgpFW4LCKEVDElNkeJhqzfg==" spinCount="100000" sheet="1" objects="1" scenarios="1" formatColumns="0" formatRows="0" autoFilter="0"/>
  <autoFilter ref="C126:K339" xr:uid="{00000000-0009-0000-0000-000001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75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9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9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8" t="s">
        <v>89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1"/>
      <c r="AT3" s="18" t="s">
        <v>86</v>
      </c>
    </row>
    <row r="4" spans="1:46" s="1" customFormat="1" ht="24.95" customHeight="1">
      <c r="B4" s="21"/>
      <c r="D4" s="113" t="s">
        <v>91</v>
      </c>
      <c r="I4" s="109"/>
      <c r="L4" s="21"/>
      <c r="M4" s="114" t="s">
        <v>11</v>
      </c>
      <c r="AT4" s="18" t="s">
        <v>4</v>
      </c>
    </row>
    <row r="5" spans="1:46" s="1" customFormat="1" ht="6.95" customHeight="1">
      <c r="B5" s="21"/>
      <c r="I5" s="109"/>
      <c r="L5" s="21"/>
    </row>
    <row r="6" spans="1:46" s="1" customFormat="1" ht="12" customHeight="1">
      <c r="B6" s="21"/>
      <c r="D6" s="115" t="s">
        <v>17</v>
      </c>
      <c r="I6" s="109"/>
      <c r="L6" s="21"/>
    </row>
    <row r="7" spans="1:46" s="1" customFormat="1" ht="16.5" customHeight="1">
      <c r="B7" s="21"/>
      <c r="E7" s="324" t="str">
        <f>'Rekapitulace stavby'!K6</f>
        <v>Rekonstrukce přechodu ve Štěpánovicích</v>
      </c>
      <c r="F7" s="325"/>
      <c r="G7" s="325"/>
      <c r="H7" s="325"/>
      <c r="I7" s="109"/>
      <c r="L7" s="21"/>
    </row>
    <row r="8" spans="1:46" s="2" customFormat="1" ht="12" customHeight="1">
      <c r="A8" s="35"/>
      <c r="B8" s="40"/>
      <c r="C8" s="35"/>
      <c r="D8" s="115" t="s">
        <v>92</v>
      </c>
      <c r="E8" s="35"/>
      <c r="F8" s="35"/>
      <c r="G8" s="35"/>
      <c r="H8" s="35"/>
      <c r="I8" s="116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26" t="s">
        <v>510</v>
      </c>
      <c r="F9" s="327"/>
      <c r="G9" s="327"/>
      <c r="H9" s="327"/>
      <c r="I9" s="116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1.25">
      <c r="A10" s="35"/>
      <c r="B10" s="40"/>
      <c r="C10" s="35"/>
      <c r="D10" s="35"/>
      <c r="E10" s="35"/>
      <c r="F10" s="35"/>
      <c r="G10" s="35"/>
      <c r="H10" s="35"/>
      <c r="I10" s="116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5" t="s">
        <v>19</v>
      </c>
      <c r="E11" s="35"/>
      <c r="F11" s="117" t="s">
        <v>90</v>
      </c>
      <c r="G11" s="35"/>
      <c r="H11" s="35"/>
      <c r="I11" s="118" t="s">
        <v>21</v>
      </c>
      <c r="J11" s="117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5" t="s">
        <v>22</v>
      </c>
      <c r="E12" s="35"/>
      <c r="F12" s="117" t="s">
        <v>511</v>
      </c>
      <c r="G12" s="35"/>
      <c r="H12" s="35"/>
      <c r="I12" s="118" t="s">
        <v>24</v>
      </c>
      <c r="J12" s="119" t="str">
        <f>'Rekapitulace stavby'!AN8</f>
        <v>16. 9. 2019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16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5" t="s">
        <v>26</v>
      </c>
      <c r="E14" s="35"/>
      <c r="F14" s="35"/>
      <c r="G14" s="35"/>
      <c r="H14" s="35"/>
      <c r="I14" s="118" t="s">
        <v>27</v>
      </c>
      <c r="J14" s="117" t="s">
        <v>28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17" t="s">
        <v>29</v>
      </c>
      <c r="F15" s="35"/>
      <c r="G15" s="35"/>
      <c r="H15" s="35"/>
      <c r="I15" s="118" t="s">
        <v>30</v>
      </c>
      <c r="J15" s="117" t="s">
        <v>94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16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5" t="s">
        <v>31</v>
      </c>
      <c r="E17" s="35"/>
      <c r="F17" s="35"/>
      <c r="G17" s="35"/>
      <c r="H17" s="35"/>
      <c r="I17" s="118" t="s">
        <v>27</v>
      </c>
      <c r="J17" s="31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28" t="str">
        <f>'Rekapitulace stavby'!E14</f>
        <v>Vyplň údaj</v>
      </c>
      <c r="F18" s="329"/>
      <c r="G18" s="329"/>
      <c r="H18" s="329"/>
      <c r="I18" s="118" t="s">
        <v>30</v>
      </c>
      <c r="J18" s="31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16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5" t="s">
        <v>33</v>
      </c>
      <c r="E20" s="35"/>
      <c r="F20" s="35"/>
      <c r="G20" s="35"/>
      <c r="H20" s="35"/>
      <c r="I20" s="118" t="s">
        <v>27</v>
      </c>
      <c r="J20" s="117" t="str">
        <f>IF('Rekapitulace stavby'!AN16="","",'Rekapitulace stavby'!AN16)</f>
        <v/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17" t="str">
        <f>IF('Rekapitulace stavby'!E17="","",'Rekapitulace stavby'!E17)</f>
        <v xml:space="preserve"> </v>
      </c>
      <c r="F21" s="35"/>
      <c r="G21" s="35"/>
      <c r="H21" s="35"/>
      <c r="I21" s="118" t="s">
        <v>30</v>
      </c>
      <c r="J21" s="117" t="str">
        <f>IF('Rekapitulace stavby'!AN17="","",'Rekapitulace stavby'!AN17)</f>
        <v/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16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5" t="s">
        <v>36</v>
      </c>
      <c r="E23" s="35"/>
      <c r="F23" s="35"/>
      <c r="G23" s="35"/>
      <c r="H23" s="35"/>
      <c r="I23" s="118" t="s">
        <v>27</v>
      </c>
      <c r="J23" s="117" t="str">
        <f>IF('Rekapitulace stavby'!AN19="","",'Rekapitulace stavby'!AN19)</f>
        <v/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17" t="str">
        <f>IF('Rekapitulace stavby'!E20="","",'Rekapitulace stavby'!E20)</f>
        <v xml:space="preserve"> </v>
      </c>
      <c r="F24" s="35"/>
      <c r="G24" s="35"/>
      <c r="H24" s="35"/>
      <c r="I24" s="118" t="s">
        <v>30</v>
      </c>
      <c r="J24" s="117" t="str">
        <f>IF('Rekapitulace stavby'!AN20="","",'Rekapitulace stavby'!AN20)</f>
        <v/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16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5" t="s">
        <v>37</v>
      </c>
      <c r="E26" s="35"/>
      <c r="F26" s="35"/>
      <c r="G26" s="35"/>
      <c r="H26" s="35"/>
      <c r="I26" s="116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30" t="s">
        <v>1</v>
      </c>
      <c r="F27" s="330"/>
      <c r="G27" s="330"/>
      <c r="H27" s="330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16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4"/>
      <c r="E29" s="124"/>
      <c r="F29" s="124"/>
      <c r="G29" s="124"/>
      <c r="H29" s="124"/>
      <c r="I29" s="125"/>
      <c r="J29" s="124"/>
      <c r="K29" s="124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6" t="s">
        <v>38</v>
      </c>
      <c r="E30" s="35"/>
      <c r="F30" s="35"/>
      <c r="G30" s="35"/>
      <c r="H30" s="35"/>
      <c r="I30" s="116"/>
      <c r="J30" s="127">
        <f>ROUND(J123, 0)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4"/>
      <c r="E31" s="124"/>
      <c r="F31" s="124"/>
      <c r="G31" s="124"/>
      <c r="H31" s="124"/>
      <c r="I31" s="125"/>
      <c r="J31" s="124"/>
      <c r="K31" s="124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8" t="s">
        <v>40</v>
      </c>
      <c r="G32" s="35"/>
      <c r="H32" s="35"/>
      <c r="I32" s="129" t="s">
        <v>39</v>
      </c>
      <c r="J32" s="128" t="s">
        <v>41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30" t="s">
        <v>42</v>
      </c>
      <c r="E33" s="115" t="s">
        <v>43</v>
      </c>
      <c r="F33" s="131">
        <f>ROUND((SUM(BE123:BE174)),  0)</f>
        <v>0</v>
      </c>
      <c r="G33" s="35"/>
      <c r="H33" s="35"/>
      <c r="I33" s="132">
        <v>0.21</v>
      </c>
      <c r="J33" s="131">
        <f>ROUND(((SUM(BE123:BE174))*I33),  0)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5" t="s">
        <v>44</v>
      </c>
      <c r="F34" s="131">
        <f>ROUND((SUM(BF123:BF174)),  0)</f>
        <v>0</v>
      </c>
      <c r="G34" s="35"/>
      <c r="H34" s="35"/>
      <c r="I34" s="132">
        <v>0.15</v>
      </c>
      <c r="J34" s="131">
        <f>ROUND(((SUM(BF123:BF174))*I34),  0)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5" t="s">
        <v>45</v>
      </c>
      <c r="F35" s="131">
        <f>ROUND((SUM(BG123:BG174)),  0)</f>
        <v>0</v>
      </c>
      <c r="G35" s="35"/>
      <c r="H35" s="35"/>
      <c r="I35" s="132">
        <v>0.21</v>
      </c>
      <c r="J35" s="131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5" t="s">
        <v>46</v>
      </c>
      <c r="F36" s="131">
        <f>ROUND((SUM(BH123:BH174)),  0)</f>
        <v>0</v>
      </c>
      <c r="G36" s="35"/>
      <c r="H36" s="35"/>
      <c r="I36" s="132">
        <v>0.15</v>
      </c>
      <c r="J36" s="131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5" t="s">
        <v>47</v>
      </c>
      <c r="F37" s="131">
        <f>ROUND((SUM(BI123:BI174)),  0)</f>
        <v>0</v>
      </c>
      <c r="G37" s="35"/>
      <c r="H37" s="35"/>
      <c r="I37" s="132">
        <v>0</v>
      </c>
      <c r="J37" s="131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16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3"/>
      <c r="D39" s="134" t="s">
        <v>48</v>
      </c>
      <c r="E39" s="135"/>
      <c r="F39" s="135"/>
      <c r="G39" s="136" t="s">
        <v>49</v>
      </c>
      <c r="H39" s="137" t="s">
        <v>50</v>
      </c>
      <c r="I39" s="138"/>
      <c r="J39" s="139">
        <f>SUM(J30:J37)</f>
        <v>0</v>
      </c>
      <c r="K39" s="140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40"/>
      <c r="C40" s="35"/>
      <c r="D40" s="35"/>
      <c r="E40" s="35"/>
      <c r="F40" s="35"/>
      <c r="G40" s="35"/>
      <c r="H40" s="35"/>
      <c r="I40" s="116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1" customFormat="1" ht="14.45" customHeight="1">
      <c r="B41" s="21"/>
      <c r="I41" s="109"/>
      <c r="L41" s="21"/>
    </row>
    <row r="42" spans="1:31" s="1" customFormat="1" ht="14.45" customHeight="1">
      <c r="B42" s="21"/>
      <c r="I42" s="109"/>
      <c r="L42" s="21"/>
    </row>
    <row r="43" spans="1:31" s="1" customFormat="1" ht="14.45" customHeight="1">
      <c r="B43" s="21"/>
      <c r="I43" s="109"/>
      <c r="L43" s="21"/>
    </row>
    <row r="44" spans="1:31" s="1" customFormat="1" ht="14.45" customHeight="1">
      <c r="B44" s="21"/>
      <c r="I44" s="109"/>
      <c r="L44" s="21"/>
    </row>
    <row r="45" spans="1:31" s="1" customFormat="1" ht="14.45" customHeight="1">
      <c r="B45" s="21"/>
      <c r="I45" s="109"/>
      <c r="L45" s="21"/>
    </row>
    <row r="46" spans="1:31" s="1" customFormat="1" ht="14.45" customHeight="1">
      <c r="B46" s="21"/>
      <c r="I46" s="109"/>
      <c r="L46" s="21"/>
    </row>
    <row r="47" spans="1:31" s="1" customFormat="1" ht="14.45" customHeight="1">
      <c r="B47" s="21"/>
      <c r="I47" s="109"/>
      <c r="L47" s="21"/>
    </row>
    <row r="48" spans="1:31" s="1" customFormat="1" ht="14.45" customHeight="1">
      <c r="B48" s="21"/>
      <c r="I48" s="109"/>
      <c r="L48" s="21"/>
    </row>
    <row r="49" spans="1:31" s="1" customFormat="1" ht="14.45" customHeight="1">
      <c r="B49" s="21"/>
      <c r="I49" s="109"/>
      <c r="L49" s="21"/>
    </row>
    <row r="50" spans="1:31" s="2" customFormat="1" ht="14.45" customHeight="1">
      <c r="B50" s="52"/>
      <c r="D50" s="141" t="s">
        <v>51</v>
      </c>
      <c r="E50" s="142"/>
      <c r="F50" s="142"/>
      <c r="G50" s="141" t="s">
        <v>52</v>
      </c>
      <c r="H50" s="142"/>
      <c r="I50" s="143"/>
      <c r="J50" s="142"/>
      <c r="K50" s="142"/>
      <c r="L50" s="52"/>
    </row>
    <row r="51" spans="1:31" ht="11.25">
      <c r="B51" s="21"/>
      <c r="L51" s="21"/>
    </row>
    <row r="52" spans="1:31" ht="11.25">
      <c r="B52" s="21"/>
      <c r="L52" s="21"/>
    </row>
    <row r="53" spans="1:31" ht="11.25">
      <c r="B53" s="21"/>
      <c r="L53" s="21"/>
    </row>
    <row r="54" spans="1:31" ht="11.25">
      <c r="B54" s="21"/>
      <c r="L54" s="21"/>
    </row>
    <row r="55" spans="1:31" ht="11.25">
      <c r="B55" s="21"/>
      <c r="L55" s="21"/>
    </row>
    <row r="56" spans="1:31" ht="11.25">
      <c r="B56" s="21"/>
      <c r="L56" s="21"/>
    </row>
    <row r="57" spans="1:31" ht="11.25">
      <c r="B57" s="21"/>
      <c r="L57" s="21"/>
    </row>
    <row r="58" spans="1:31" ht="11.25">
      <c r="B58" s="21"/>
      <c r="L58" s="21"/>
    </row>
    <row r="59" spans="1:31" ht="11.25">
      <c r="B59" s="21"/>
      <c r="L59" s="21"/>
    </row>
    <row r="60" spans="1:31" ht="11.25">
      <c r="B60" s="21"/>
      <c r="L60" s="21"/>
    </row>
    <row r="61" spans="1:31" s="2" customFormat="1" ht="12.75">
      <c r="A61" s="35"/>
      <c r="B61" s="40"/>
      <c r="C61" s="35"/>
      <c r="D61" s="144" t="s">
        <v>53</v>
      </c>
      <c r="E61" s="145"/>
      <c r="F61" s="146" t="s">
        <v>54</v>
      </c>
      <c r="G61" s="144" t="s">
        <v>53</v>
      </c>
      <c r="H61" s="145"/>
      <c r="I61" s="147"/>
      <c r="J61" s="148" t="s">
        <v>54</v>
      </c>
      <c r="K61" s="145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31" ht="11.25">
      <c r="B62" s="21"/>
      <c r="L62" s="21"/>
    </row>
    <row r="63" spans="1:31" ht="11.25">
      <c r="B63" s="21"/>
      <c r="L63" s="21"/>
    </row>
    <row r="64" spans="1:31" ht="11.25">
      <c r="B64" s="21"/>
      <c r="L64" s="21"/>
    </row>
    <row r="65" spans="1:31" s="2" customFormat="1" ht="12.75">
      <c r="A65" s="35"/>
      <c r="B65" s="40"/>
      <c r="C65" s="35"/>
      <c r="D65" s="141" t="s">
        <v>55</v>
      </c>
      <c r="E65" s="149"/>
      <c r="F65" s="149"/>
      <c r="G65" s="141" t="s">
        <v>56</v>
      </c>
      <c r="H65" s="149"/>
      <c r="I65" s="150"/>
      <c r="J65" s="149"/>
      <c r="K65" s="149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ht="11.25">
      <c r="B66" s="21"/>
      <c r="L66" s="21"/>
    </row>
    <row r="67" spans="1:31" ht="11.25">
      <c r="B67" s="21"/>
      <c r="L67" s="21"/>
    </row>
    <row r="68" spans="1:31" ht="11.25">
      <c r="B68" s="21"/>
      <c r="L68" s="21"/>
    </row>
    <row r="69" spans="1:31" ht="11.25">
      <c r="B69" s="21"/>
      <c r="L69" s="21"/>
    </row>
    <row r="70" spans="1:31" ht="11.25">
      <c r="B70" s="21"/>
      <c r="L70" s="21"/>
    </row>
    <row r="71" spans="1:31" ht="11.25">
      <c r="B71" s="21"/>
      <c r="L71" s="21"/>
    </row>
    <row r="72" spans="1:31" ht="11.25">
      <c r="B72" s="21"/>
      <c r="L72" s="21"/>
    </row>
    <row r="73" spans="1:31" ht="11.25">
      <c r="B73" s="21"/>
      <c r="L73" s="21"/>
    </row>
    <row r="74" spans="1:31" ht="11.25">
      <c r="B74" s="21"/>
      <c r="L74" s="21"/>
    </row>
    <row r="75" spans="1:31" ht="11.25">
      <c r="B75" s="21"/>
      <c r="L75" s="21"/>
    </row>
    <row r="76" spans="1:31" s="2" customFormat="1" ht="12.75">
      <c r="A76" s="35"/>
      <c r="B76" s="40"/>
      <c r="C76" s="35"/>
      <c r="D76" s="144" t="s">
        <v>53</v>
      </c>
      <c r="E76" s="145"/>
      <c r="F76" s="146" t="s">
        <v>54</v>
      </c>
      <c r="G76" s="144" t="s">
        <v>53</v>
      </c>
      <c r="H76" s="145"/>
      <c r="I76" s="147"/>
      <c r="J76" s="148" t="s">
        <v>54</v>
      </c>
      <c r="K76" s="145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4.45" customHeight="1">
      <c r="A77" s="35"/>
      <c r="B77" s="151"/>
      <c r="C77" s="152"/>
      <c r="D77" s="152"/>
      <c r="E77" s="152"/>
      <c r="F77" s="152"/>
      <c r="G77" s="152"/>
      <c r="H77" s="152"/>
      <c r="I77" s="153"/>
      <c r="J77" s="152"/>
      <c r="K77" s="152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pans="1:47" s="2" customFormat="1" ht="6.95" customHeight="1">
      <c r="A81" s="35"/>
      <c r="B81" s="154"/>
      <c r="C81" s="155"/>
      <c r="D81" s="155"/>
      <c r="E81" s="155"/>
      <c r="F81" s="155"/>
      <c r="G81" s="155"/>
      <c r="H81" s="155"/>
      <c r="I81" s="156"/>
      <c r="J81" s="155"/>
      <c r="K81" s="155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47" s="2" customFormat="1" ht="24.95" customHeight="1">
      <c r="A82" s="35"/>
      <c r="B82" s="36"/>
      <c r="C82" s="24" t="s">
        <v>95</v>
      </c>
      <c r="D82" s="37"/>
      <c r="E82" s="37"/>
      <c r="F82" s="37"/>
      <c r="G82" s="37"/>
      <c r="H82" s="37"/>
      <c r="I82" s="116"/>
      <c r="J82" s="37"/>
      <c r="K82" s="37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47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116"/>
      <c r="J83" s="37"/>
      <c r="K83" s="37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47" s="2" customFormat="1" ht="12" customHeight="1">
      <c r="A84" s="35"/>
      <c r="B84" s="36"/>
      <c r="C84" s="30" t="s">
        <v>17</v>
      </c>
      <c r="D84" s="37"/>
      <c r="E84" s="37"/>
      <c r="F84" s="37"/>
      <c r="G84" s="37"/>
      <c r="H84" s="37"/>
      <c r="I84" s="116"/>
      <c r="J84" s="37"/>
      <c r="K84" s="37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47" s="2" customFormat="1" ht="16.5" customHeight="1">
      <c r="A85" s="35"/>
      <c r="B85" s="36"/>
      <c r="C85" s="37"/>
      <c r="D85" s="37"/>
      <c r="E85" s="331" t="str">
        <f>E7</f>
        <v>Rekonstrukce přechodu ve Štěpánovicích</v>
      </c>
      <c r="F85" s="332"/>
      <c r="G85" s="332"/>
      <c r="H85" s="332"/>
      <c r="I85" s="116"/>
      <c r="J85" s="37"/>
      <c r="K85" s="37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47" s="2" customFormat="1" ht="12" customHeight="1">
      <c r="A86" s="35"/>
      <c r="B86" s="36"/>
      <c r="C86" s="30" t="s">
        <v>92</v>
      </c>
      <c r="D86" s="37"/>
      <c r="E86" s="37"/>
      <c r="F86" s="37"/>
      <c r="G86" s="37"/>
      <c r="H86" s="37"/>
      <c r="I86" s="116"/>
      <c r="J86" s="37"/>
      <c r="K86" s="37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47" s="2" customFormat="1" ht="16.5" customHeight="1">
      <c r="A87" s="35"/>
      <c r="B87" s="36"/>
      <c r="C87" s="37"/>
      <c r="D87" s="37"/>
      <c r="E87" s="303" t="str">
        <f>E9</f>
        <v>102 - Osvětlení</v>
      </c>
      <c r="F87" s="333"/>
      <c r="G87" s="333"/>
      <c r="H87" s="333"/>
      <c r="I87" s="116"/>
      <c r="J87" s="37"/>
      <c r="K87" s="37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47" s="2" customFormat="1" ht="6.95" customHeight="1">
      <c r="A88" s="35"/>
      <c r="B88" s="36"/>
      <c r="C88" s="37"/>
      <c r="D88" s="37"/>
      <c r="E88" s="37"/>
      <c r="F88" s="37"/>
      <c r="G88" s="37"/>
      <c r="H88" s="37"/>
      <c r="I88" s="116"/>
      <c r="J88" s="37"/>
      <c r="K88" s="37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47" s="2" customFormat="1" ht="12" customHeight="1">
      <c r="A89" s="35"/>
      <c r="B89" s="36"/>
      <c r="C89" s="30" t="s">
        <v>22</v>
      </c>
      <c r="D89" s="37"/>
      <c r="E89" s="37"/>
      <c r="F89" s="28" t="str">
        <f>F12</f>
        <v>Strážkovice</v>
      </c>
      <c r="G89" s="37"/>
      <c r="H89" s="37"/>
      <c r="I89" s="118" t="s">
        <v>24</v>
      </c>
      <c r="J89" s="67" t="str">
        <f>IF(J12="","",J12)</f>
        <v>16. 9. 2019</v>
      </c>
      <c r="K89" s="37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47" s="2" customFormat="1" ht="6.95" customHeight="1">
      <c r="A90" s="35"/>
      <c r="B90" s="36"/>
      <c r="C90" s="37"/>
      <c r="D90" s="37"/>
      <c r="E90" s="37"/>
      <c r="F90" s="37"/>
      <c r="G90" s="37"/>
      <c r="H90" s="37"/>
      <c r="I90" s="116"/>
      <c r="J90" s="37"/>
      <c r="K90" s="37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pans="1:47" s="2" customFormat="1" ht="15.2" customHeight="1">
      <c r="A91" s="35"/>
      <c r="B91" s="36"/>
      <c r="C91" s="30" t="s">
        <v>26</v>
      </c>
      <c r="D91" s="37"/>
      <c r="E91" s="37"/>
      <c r="F91" s="28" t="str">
        <f>E15</f>
        <v>Obec Štěpánovice,Vlkovická 154</v>
      </c>
      <c r="G91" s="37"/>
      <c r="H91" s="37"/>
      <c r="I91" s="118" t="s">
        <v>33</v>
      </c>
      <c r="J91" s="33" t="str">
        <f>E21</f>
        <v xml:space="preserve"> </v>
      </c>
      <c r="K91" s="37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pans="1:47" s="2" customFormat="1" ht="15.2" customHeight="1">
      <c r="A92" s="35"/>
      <c r="B92" s="36"/>
      <c r="C92" s="30" t="s">
        <v>31</v>
      </c>
      <c r="D92" s="37"/>
      <c r="E92" s="37"/>
      <c r="F92" s="28" t="str">
        <f>IF(E18="","",E18)</f>
        <v>Vyplň údaj</v>
      </c>
      <c r="G92" s="37"/>
      <c r="H92" s="37"/>
      <c r="I92" s="118" t="s">
        <v>36</v>
      </c>
      <c r="J92" s="33" t="str">
        <f>E24</f>
        <v xml:space="preserve"> </v>
      </c>
      <c r="K92" s="3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47" s="2" customFormat="1" ht="10.35" customHeight="1">
      <c r="A93" s="35"/>
      <c r="B93" s="36"/>
      <c r="C93" s="37"/>
      <c r="D93" s="37"/>
      <c r="E93" s="37"/>
      <c r="F93" s="37"/>
      <c r="G93" s="37"/>
      <c r="H93" s="37"/>
      <c r="I93" s="116"/>
      <c r="J93" s="37"/>
      <c r="K93" s="37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pans="1:47" s="2" customFormat="1" ht="29.25" customHeight="1">
      <c r="A94" s="35"/>
      <c r="B94" s="36"/>
      <c r="C94" s="157" t="s">
        <v>96</v>
      </c>
      <c r="D94" s="158"/>
      <c r="E94" s="158"/>
      <c r="F94" s="158"/>
      <c r="G94" s="158"/>
      <c r="H94" s="158"/>
      <c r="I94" s="159"/>
      <c r="J94" s="160" t="s">
        <v>97</v>
      </c>
      <c r="K94" s="158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pans="1:47" s="2" customFormat="1" ht="10.35" customHeight="1">
      <c r="A95" s="35"/>
      <c r="B95" s="36"/>
      <c r="C95" s="37"/>
      <c r="D95" s="37"/>
      <c r="E95" s="37"/>
      <c r="F95" s="37"/>
      <c r="G95" s="37"/>
      <c r="H95" s="37"/>
      <c r="I95" s="116"/>
      <c r="J95" s="37"/>
      <c r="K95" s="37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pans="1:47" s="2" customFormat="1" ht="22.9" customHeight="1">
      <c r="A96" s="35"/>
      <c r="B96" s="36"/>
      <c r="C96" s="161" t="s">
        <v>98</v>
      </c>
      <c r="D96" s="37"/>
      <c r="E96" s="37"/>
      <c r="F96" s="37"/>
      <c r="G96" s="37"/>
      <c r="H96" s="37"/>
      <c r="I96" s="116"/>
      <c r="J96" s="85">
        <f>J123</f>
        <v>0</v>
      </c>
      <c r="K96" s="37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8" t="s">
        <v>99</v>
      </c>
    </row>
    <row r="97" spans="1:31" s="9" customFormat="1" ht="24.95" customHeight="1">
      <c r="B97" s="162"/>
      <c r="C97" s="163"/>
      <c r="D97" s="164" t="s">
        <v>512</v>
      </c>
      <c r="E97" s="165"/>
      <c r="F97" s="165"/>
      <c r="G97" s="165"/>
      <c r="H97" s="165"/>
      <c r="I97" s="166"/>
      <c r="J97" s="167">
        <f>J124</f>
        <v>0</v>
      </c>
      <c r="K97" s="163"/>
      <c r="L97" s="168"/>
    </row>
    <row r="98" spans="1:31" s="10" customFormat="1" ht="19.899999999999999" customHeight="1">
      <c r="B98" s="169"/>
      <c r="C98" s="170"/>
      <c r="D98" s="171" t="s">
        <v>513</v>
      </c>
      <c r="E98" s="172"/>
      <c r="F98" s="172"/>
      <c r="G98" s="172"/>
      <c r="H98" s="172"/>
      <c r="I98" s="173"/>
      <c r="J98" s="174">
        <f>J125</f>
        <v>0</v>
      </c>
      <c r="K98" s="170"/>
      <c r="L98" s="175"/>
    </row>
    <row r="99" spans="1:31" s="10" customFormat="1" ht="19.899999999999999" customHeight="1">
      <c r="B99" s="169"/>
      <c r="C99" s="170"/>
      <c r="D99" s="171" t="s">
        <v>514</v>
      </c>
      <c r="E99" s="172"/>
      <c r="F99" s="172"/>
      <c r="G99" s="172"/>
      <c r="H99" s="172"/>
      <c r="I99" s="173"/>
      <c r="J99" s="174">
        <f>J147</f>
        <v>0</v>
      </c>
      <c r="K99" s="170"/>
      <c r="L99" s="175"/>
    </row>
    <row r="100" spans="1:31" s="9" customFormat="1" ht="24.95" customHeight="1">
      <c r="B100" s="162"/>
      <c r="C100" s="163"/>
      <c r="D100" s="164" t="s">
        <v>515</v>
      </c>
      <c r="E100" s="165"/>
      <c r="F100" s="165"/>
      <c r="G100" s="165"/>
      <c r="H100" s="165"/>
      <c r="I100" s="166"/>
      <c r="J100" s="167">
        <f>J149</f>
        <v>0</v>
      </c>
      <c r="K100" s="163"/>
      <c r="L100" s="168"/>
    </row>
    <row r="101" spans="1:31" s="9" customFormat="1" ht="24.95" customHeight="1">
      <c r="B101" s="162"/>
      <c r="C101" s="163"/>
      <c r="D101" s="164" t="s">
        <v>516</v>
      </c>
      <c r="E101" s="165"/>
      <c r="F101" s="165"/>
      <c r="G101" s="165"/>
      <c r="H101" s="165"/>
      <c r="I101" s="166"/>
      <c r="J101" s="167">
        <f>J151</f>
        <v>0</v>
      </c>
      <c r="K101" s="163"/>
      <c r="L101" s="168"/>
    </row>
    <row r="102" spans="1:31" s="10" customFormat="1" ht="19.899999999999999" customHeight="1">
      <c r="B102" s="169"/>
      <c r="C102" s="170"/>
      <c r="D102" s="171" t="s">
        <v>517</v>
      </c>
      <c r="E102" s="172"/>
      <c r="F102" s="172"/>
      <c r="G102" s="172"/>
      <c r="H102" s="172"/>
      <c r="I102" s="173"/>
      <c r="J102" s="174">
        <f>J165</f>
        <v>0</v>
      </c>
      <c r="K102" s="170"/>
      <c r="L102" s="175"/>
    </row>
    <row r="103" spans="1:31" s="10" customFormat="1" ht="19.899999999999999" customHeight="1">
      <c r="B103" s="169"/>
      <c r="C103" s="170"/>
      <c r="D103" s="171" t="s">
        <v>518</v>
      </c>
      <c r="E103" s="172"/>
      <c r="F103" s="172"/>
      <c r="G103" s="172"/>
      <c r="H103" s="172"/>
      <c r="I103" s="173"/>
      <c r="J103" s="174">
        <f>J173</f>
        <v>0</v>
      </c>
      <c r="K103" s="170"/>
      <c r="L103" s="175"/>
    </row>
    <row r="104" spans="1:31" s="2" customFormat="1" ht="21.75" customHeight="1">
      <c r="A104" s="35"/>
      <c r="B104" s="36"/>
      <c r="C104" s="37"/>
      <c r="D104" s="37"/>
      <c r="E104" s="37"/>
      <c r="F104" s="37"/>
      <c r="G104" s="37"/>
      <c r="H104" s="37"/>
      <c r="I104" s="116"/>
      <c r="J104" s="37"/>
      <c r="K104" s="37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pans="1:31" s="2" customFormat="1" ht="6.95" customHeight="1">
      <c r="A105" s="35"/>
      <c r="B105" s="55"/>
      <c r="C105" s="56"/>
      <c r="D105" s="56"/>
      <c r="E105" s="56"/>
      <c r="F105" s="56"/>
      <c r="G105" s="56"/>
      <c r="H105" s="56"/>
      <c r="I105" s="153"/>
      <c r="J105" s="56"/>
      <c r="K105" s="56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9" spans="1:31" s="2" customFormat="1" ht="6.95" customHeight="1">
      <c r="A109" s="35"/>
      <c r="B109" s="57"/>
      <c r="C109" s="58"/>
      <c r="D109" s="58"/>
      <c r="E109" s="58"/>
      <c r="F109" s="58"/>
      <c r="G109" s="58"/>
      <c r="H109" s="58"/>
      <c r="I109" s="156"/>
      <c r="J109" s="58"/>
      <c r="K109" s="58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pans="1:31" s="2" customFormat="1" ht="24.95" customHeight="1">
      <c r="A110" s="35"/>
      <c r="B110" s="36"/>
      <c r="C110" s="24" t="s">
        <v>111</v>
      </c>
      <c r="D110" s="37"/>
      <c r="E110" s="37"/>
      <c r="F110" s="37"/>
      <c r="G110" s="37"/>
      <c r="H110" s="37"/>
      <c r="I110" s="116"/>
      <c r="J110" s="37"/>
      <c r="K110" s="37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pans="1:31" s="2" customFormat="1" ht="6.95" customHeight="1">
      <c r="A111" s="35"/>
      <c r="B111" s="36"/>
      <c r="C111" s="37"/>
      <c r="D111" s="37"/>
      <c r="E111" s="37"/>
      <c r="F111" s="37"/>
      <c r="G111" s="37"/>
      <c r="H111" s="37"/>
      <c r="I111" s="116"/>
      <c r="J111" s="37"/>
      <c r="K111" s="37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pans="1:31" s="2" customFormat="1" ht="12" customHeight="1">
      <c r="A112" s="35"/>
      <c r="B112" s="36"/>
      <c r="C112" s="30" t="s">
        <v>17</v>
      </c>
      <c r="D112" s="37"/>
      <c r="E112" s="37"/>
      <c r="F112" s="37"/>
      <c r="G112" s="37"/>
      <c r="H112" s="37"/>
      <c r="I112" s="116"/>
      <c r="J112" s="37"/>
      <c r="K112" s="37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pans="1:65" s="2" customFormat="1" ht="16.5" customHeight="1">
      <c r="A113" s="35"/>
      <c r="B113" s="36"/>
      <c r="C113" s="37"/>
      <c r="D113" s="37"/>
      <c r="E113" s="331" t="str">
        <f>E7</f>
        <v>Rekonstrukce přechodu ve Štěpánovicích</v>
      </c>
      <c r="F113" s="332"/>
      <c r="G113" s="332"/>
      <c r="H113" s="332"/>
      <c r="I113" s="116"/>
      <c r="J113" s="37"/>
      <c r="K113" s="37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pans="1:65" s="2" customFormat="1" ht="12" customHeight="1">
      <c r="A114" s="35"/>
      <c r="B114" s="36"/>
      <c r="C114" s="30" t="s">
        <v>92</v>
      </c>
      <c r="D114" s="37"/>
      <c r="E114" s="37"/>
      <c r="F114" s="37"/>
      <c r="G114" s="37"/>
      <c r="H114" s="37"/>
      <c r="I114" s="116"/>
      <c r="J114" s="37"/>
      <c r="K114" s="37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pans="1:65" s="2" customFormat="1" ht="16.5" customHeight="1">
      <c r="A115" s="35"/>
      <c r="B115" s="36"/>
      <c r="C115" s="37"/>
      <c r="D115" s="37"/>
      <c r="E115" s="303" t="str">
        <f>E9</f>
        <v>102 - Osvětlení</v>
      </c>
      <c r="F115" s="333"/>
      <c r="G115" s="333"/>
      <c r="H115" s="333"/>
      <c r="I115" s="116"/>
      <c r="J115" s="37"/>
      <c r="K115" s="37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pans="1:65" s="2" customFormat="1" ht="6.95" customHeight="1">
      <c r="A116" s="35"/>
      <c r="B116" s="36"/>
      <c r="C116" s="37"/>
      <c r="D116" s="37"/>
      <c r="E116" s="37"/>
      <c r="F116" s="37"/>
      <c r="G116" s="37"/>
      <c r="H116" s="37"/>
      <c r="I116" s="116"/>
      <c r="J116" s="37"/>
      <c r="K116" s="37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pans="1:65" s="2" customFormat="1" ht="12" customHeight="1">
      <c r="A117" s="35"/>
      <c r="B117" s="36"/>
      <c r="C117" s="30" t="s">
        <v>22</v>
      </c>
      <c r="D117" s="37"/>
      <c r="E117" s="37"/>
      <c r="F117" s="28" t="str">
        <f>F12</f>
        <v>Strážkovice</v>
      </c>
      <c r="G117" s="37"/>
      <c r="H117" s="37"/>
      <c r="I117" s="118" t="s">
        <v>24</v>
      </c>
      <c r="J117" s="67" t="str">
        <f>IF(J12="","",J12)</f>
        <v>16. 9. 2019</v>
      </c>
      <c r="K117" s="37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pans="1:65" s="2" customFormat="1" ht="6.95" customHeight="1">
      <c r="A118" s="35"/>
      <c r="B118" s="36"/>
      <c r="C118" s="37"/>
      <c r="D118" s="37"/>
      <c r="E118" s="37"/>
      <c r="F118" s="37"/>
      <c r="G118" s="37"/>
      <c r="H118" s="37"/>
      <c r="I118" s="116"/>
      <c r="J118" s="37"/>
      <c r="K118" s="37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pans="1:65" s="2" customFormat="1" ht="15.2" customHeight="1">
      <c r="A119" s="35"/>
      <c r="B119" s="36"/>
      <c r="C119" s="30" t="s">
        <v>26</v>
      </c>
      <c r="D119" s="37"/>
      <c r="E119" s="37"/>
      <c r="F119" s="28" t="str">
        <f>E15</f>
        <v>Obec Štěpánovice,Vlkovická 154</v>
      </c>
      <c r="G119" s="37"/>
      <c r="H119" s="37"/>
      <c r="I119" s="118" t="s">
        <v>33</v>
      </c>
      <c r="J119" s="33" t="str">
        <f>E21</f>
        <v xml:space="preserve"> </v>
      </c>
      <c r="K119" s="37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pans="1:65" s="2" customFormat="1" ht="15.2" customHeight="1">
      <c r="A120" s="35"/>
      <c r="B120" s="36"/>
      <c r="C120" s="30" t="s">
        <v>31</v>
      </c>
      <c r="D120" s="37"/>
      <c r="E120" s="37"/>
      <c r="F120" s="28" t="str">
        <f>IF(E18="","",E18)</f>
        <v>Vyplň údaj</v>
      </c>
      <c r="G120" s="37"/>
      <c r="H120" s="37"/>
      <c r="I120" s="118" t="s">
        <v>36</v>
      </c>
      <c r="J120" s="33" t="str">
        <f>E24</f>
        <v xml:space="preserve"> </v>
      </c>
      <c r="K120" s="37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pans="1:65" s="2" customFormat="1" ht="10.35" customHeight="1">
      <c r="A121" s="35"/>
      <c r="B121" s="36"/>
      <c r="C121" s="37"/>
      <c r="D121" s="37"/>
      <c r="E121" s="37"/>
      <c r="F121" s="37"/>
      <c r="G121" s="37"/>
      <c r="H121" s="37"/>
      <c r="I121" s="116"/>
      <c r="J121" s="37"/>
      <c r="K121" s="37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pans="1:65" s="11" customFormat="1" ht="29.25" customHeight="1">
      <c r="A122" s="176"/>
      <c r="B122" s="177"/>
      <c r="C122" s="178" t="s">
        <v>112</v>
      </c>
      <c r="D122" s="179" t="s">
        <v>63</v>
      </c>
      <c r="E122" s="179" t="s">
        <v>59</v>
      </c>
      <c r="F122" s="179" t="s">
        <v>60</v>
      </c>
      <c r="G122" s="179" t="s">
        <v>113</v>
      </c>
      <c r="H122" s="179" t="s">
        <v>114</v>
      </c>
      <c r="I122" s="180" t="s">
        <v>115</v>
      </c>
      <c r="J122" s="181" t="s">
        <v>97</v>
      </c>
      <c r="K122" s="182" t="s">
        <v>116</v>
      </c>
      <c r="L122" s="183"/>
      <c r="M122" s="76" t="s">
        <v>1</v>
      </c>
      <c r="N122" s="77" t="s">
        <v>42</v>
      </c>
      <c r="O122" s="77" t="s">
        <v>117</v>
      </c>
      <c r="P122" s="77" t="s">
        <v>118</v>
      </c>
      <c r="Q122" s="77" t="s">
        <v>119</v>
      </c>
      <c r="R122" s="77" t="s">
        <v>120</v>
      </c>
      <c r="S122" s="77" t="s">
        <v>121</v>
      </c>
      <c r="T122" s="78" t="s">
        <v>122</v>
      </c>
      <c r="U122" s="176"/>
      <c r="V122" s="176"/>
      <c r="W122" s="176"/>
      <c r="X122" s="176"/>
      <c r="Y122" s="176"/>
      <c r="Z122" s="176"/>
      <c r="AA122" s="176"/>
      <c r="AB122" s="176"/>
      <c r="AC122" s="176"/>
      <c r="AD122" s="176"/>
      <c r="AE122" s="176"/>
    </row>
    <row r="123" spans="1:65" s="2" customFormat="1" ht="22.9" customHeight="1">
      <c r="A123" s="35"/>
      <c r="B123" s="36"/>
      <c r="C123" s="83" t="s">
        <v>123</v>
      </c>
      <c r="D123" s="37"/>
      <c r="E123" s="37"/>
      <c r="F123" s="37"/>
      <c r="G123" s="37"/>
      <c r="H123" s="37"/>
      <c r="I123" s="116"/>
      <c r="J123" s="184">
        <f>BK123</f>
        <v>0</v>
      </c>
      <c r="K123" s="37"/>
      <c r="L123" s="40"/>
      <c r="M123" s="79"/>
      <c r="N123" s="185"/>
      <c r="O123" s="80"/>
      <c r="P123" s="186">
        <f>P124+P149+P151</f>
        <v>0</v>
      </c>
      <c r="Q123" s="80"/>
      <c r="R123" s="186">
        <f>R124+R149+R151</f>
        <v>0</v>
      </c>
      <c r="S123" s="80"/>
      <c r="T123" s="187">
        <f>T124+T149+T151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8" t="s">
        <v>77</v>
      </c>
      <c r="AU123" s="18" t="s">
        <v>99</v>
      </c>
      <c r="BK123" s="188">
        <f>BK124+BK149+BK151</f>
        <v>0</v>
      </c>
    </row>
    <row r="124" spans="1:65" s="12" customFormat="1" ht="25.9" customHeight="1">
      <c r="B124" s="189"/>
      <c r="C124" s="190"/>
      <c r="D124" s="191" t="s">
        <v>77</v>
      </c>
      <c r="E124" s="192" t="s">
        <v>519</v>
      </c>
      <c r="F124" s="192" t="s">
        <v>520</v>
      </c>
      <c r="G124" s="190"/>
      <c r="H124" s="190"/>
      <c r="I124" s="193"/>
      <c r="J124" s="194">
        <f>BK124</f>
        <v>0</v>
      </c>
      <c r="K124" s="190"/>
      <c r="L124" s="195"/>
      <c r="M124" s="196"/>
      <c r="N124" s="197"/>
      <c r="O124" s="197"/>
      <c r="P124" s="198">
        <f>P125+P147</f>
        <v>0</v>
      </c>
      <c r="Q124" s="197"/>
      <c r="R124" s="198">
        <f>R125+R147</f>
        <v>0</v>
      </c>
      <c r="S124" s="197"/>
      <c r="T124" s="199">
        <f>T125+T147</f>
        <v>0</v>
      </c>
      <c r="AR124" s="200" t="s">
        <v>8</v>
      </c>
      <c r="AT124" s="201" t="s">
        <v>77</v>
      </c>
      <c r="AU124" s="201" t="s">
        <v>78</v>
      </c>
      <c r="AY124" s="200" t="s">
        <v>126</v>
      </c>
      <c r="BK124" s="202">
        <f>BK125+BK147</f>
        <v>0</v>
      </c>
    </row>
    <row r="125" spans="1:65" s="12" customFormat="1" ht="22.9" customHeight="1">
      <c r="B125" s="189"/>
      <c r="C125" s="190"/>
      <c r="D125" s="191" t="s">
        <v>77</v>
      </c>
      <c r="E125" s="203" t="s">
        <v>521</v>
      </c>
      <c r="F125" s="203" t="s">
        <v>522</v>
      </c>
      <c r="G125" s="190"/>
      <c r="H125" s="190"/>
      <c r="I125" s="193"/>
      <c r="J125" s="204">
        <f>BK125</f>
        <v>0</v>
      </c>
      <c r="K125" s="190"/>
      <c r="L125" s="195"/>
      <c r="M125" s="196"/>
      <c r="N125" s="197"/>
      <c r="O125" s="197"/>
      <c r="P125" s="198">
        <f>SUM(P126:P146)</f>
        <v>0</v>
      </c>
      <c r="Q125" s="197"/>
      <c r="R125" s="198">
        <f>SUM(R126:R146)</f>
        <v>0</v>
      </c>
      <c r="S125" s="197"/>
      <c r="T125" s="199">
        <f>SUM(T126:T146)</f>
        <v>0</v>
      </c>
      <c r="AR125" s="200" t="s">
        <v>8</v>
      </c>
      <c r="AT125" s="201" t="s">
        <v>77</v>
      </c>
      <c r="AU125" s="201" t="s">
        <v>8</v>
      </c>
      <c r="AY125" s="200" t="s">
        <v>126</v>
      </c>
      <c r="BK125" s="202">
        <f>SUM(BK126:BK146)</f>
        <v>0</v>
      </c>
    </row>
    <row r="126" spans="1:65" s="2" customFormat="1" ht="24" customHeight="1">
      <c r="A126" s="35"/>
      <c r="B126" s="36"/>
      <c r="C126" s="205" t="s">
        <v>8</v>
      </c>
      <c r="D126" s="205" t="s">
        <v>128</v>
      </c>
      <c r="E126" s="206" t="s">
        <v>523</v>
      </c>
      <c r="F126" s="207" t="s">
        <v>524</v>
      </c>
      <c r="G126" s="208" t="s">
        <v>181</v>
      </c>
      <c r="H126" s="209">
        <v>100</v>
      </c>
      <c r="I126" s="210"/>
      <c r="J126" s="211">
        <f t="shared" ref="J126:J146" si="0">ROUND(I126*H126,0)</f>
        <v>0</v>
      </c>
      <c r="K126" s="212"/>
      <c r="L126" s="40"/>
      <c r="M126" s="213" t="s">
        <v>1</v>
      </c>
      <c r="N126" s="214" t="s">
        <v>43</v>
      </c>
      <c r="O126" s="72"/>
      <c r="P126" s="215">
        <f t="shared" ref="P126:P146" si="1">O126*H126</f>
        <v>0</v>
      </c>
      <c r="Q126" s="215">
        <v>0</v>
      </c>
      <c r="R126" s="215">
        <f t="shared" ref="R126:R146" si="2">Q126*H126</f>
        <v>0</v>
      </c>
      <c r="S126" s="215">
        <v>0</v>
      </c>
      <c r="T126" s="216">
        <f t="shared" ref="T126:T146" si="3"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17" t="s">
        <v>132</v>
      </c>
      <c r="AT126" s="217" t="s">
        <v>128</v>
      </c>
      <c r="AU126" s="217" t="s">
        <v>86</v>
      </c>
      <c r="AY126" s="18" t="s">
        <v>126</v>
      </c>
      <c r="BE126" s="218">
        <f t="shared" ref="BE126:BE146" si="4">IF(N126="základní",J126,0)</f>
        <v>0</v>
      </c>
      <c r="BF126" s="218">
        <f t="shared" ref="BF126:BF146" si="5">IF(N126="snížená",J126,0)</f>
        <v>0</v>
      </c>
      <c r="BG126" s="218">
        <f t="shared" ref="BG126:BG146" si="6">IF(N126="zákl. přenesená",J126,0)</f>
        <v>0</v>
      </c>
      <c r="BH126" s="218">
        <f t="shared" ref="BH126:BH146" si="7">IF(N126="sníž. přenesená",J126,0)</f>
        <v>0</v>
      </c>
      <c r="BI126" s="218">
        <f t="shared" ref="BI126:BI146" si="8">IF(N126="nulová",J126,0)</f>
        <v>0</v>
      </c>
      <c r="BJ126" s="18" t="s">
        <v>8</v>
      </c>
      <c r="BK126" s="218">
        <f t="shared" ref="BK126:BK146" si="9">ROUND(I126*H126,0)</f>
        <v>0</v>
      </c>
      <c r="BL126" s="18" t="s">
        <v>132</v>
      </c>
      <c r="BM126" s="217" t="s">
        <v>86</v>
      </c>
    </row>
    <row r="127" spans="1:65" s="2" customFormat="1" ht="16.5" customHeight="1">
      <c r="A127" s="35"/>
      <c r="B127" s="36"/>
      <c r="C127" s="205" t="s">
        <v>86</v>
      </c>
      <c r="D127" s="205" t="s">
        <v>128</v>
      </c>
      <c r="E127" s="206" t="s">
        <v>525</v>
      </c>
      <c r="F127" s="207" t="s">
        <v>526</v>
      </c>
      <c r="G127" s="208" t="s">
        <v>181</v>
      </c>
      <c r="H127" s="209">
        <v>100</v>
      </c>
      <c r="I127" s="210"/>
      <c r="J127" s="211">
        <f t="shared" si="0"/>
        <v>0</v>
      </c>
      <c r="K127" s="212"/>
      <c r="L127" s="40"/>
      <c r="M127" s="213" t="s">
        <v>1</v>
      </c>
      <c r="N127" s="214" t="s">
        <v>43</v>
      </c>
      <c r="O127" s="72"/>
      <c r="P127" s="215">
        <f t="shared" si="1"/>
        <v>0</v>
      </c>
      <c r="Q127" s="215">
        <v>0</v>
      </c>
      <c r="R127" s="215">
        <f t="shared" si="2"/>
        <v>0</v>
      </c>
      <c r="S127" s="215">
        <v>0</v>
      </c>
      <c r="T127" s="216">
        <f t="shared" si="3"/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17" t="s">
        <v>132</v>
      </c>
      <c r="AT127" s="217" t="s">
        <v>128</v>
      </c>
      <c r="AU127" s="217" t="s">
        <v>86</v>
      </c>
      <c r="AY127" s="18" t="s">
        <v>126</v>
      </c>
      <c r="BE127" s="218">
        <f t="shared" si="4"/>
        <v>0</v>
      </c>
      <c r="BF127" s="218">
        <f t="shared" si="5"/>
        <v>0</v>
      </c>
      <c r="BG127" s="218">
        <f t="shared" si="6"/>
        <v>0</v>
      </c>
      <c r="BH127" s="218">
        <f t="shared" si="7"/>
        <v>0</v>
      </c>
      <c r="BI127" s="218">
        <f t="shared" si="8"/>
        <v>0</v>
      </c>
      <c r="BJ127" s="18" t="s">
        <v>8</v>
      </c>
      <c r="BK127" s="218">
        <f t="shared" si="9"/>
        <v>0</v>
      </c>
      <c r="BL127" s="18" t="s">
        <v>132</v>
      </c>
      <c r="BM127" s="217" t="s">
        <v>132</v>
      </c>
    </row>
    <row r="128" spans="1:65" s="2" customFormat="1" ht="16.5" customHeight="1">
      <c r="A128" s="35"/>
      <c r="B128" s="36"/>
      <c r="C128" s="205" t="s">
        <v>139</v>
      </c>
      <c r="D128" s="205" t="s">
        <v>128</v>
      </c>
      <c r="E128" s="206" t="s">
        <v>527</v>
      </c>
      <c r="F128" s="207" t="s">
        <v>528</v>
      </c>
      <c r="G128" s="208" t="s">
        <v>181</v>
      </c>
      <c r="H128" s="209">
        <v>25</v>
      </c>
      <c r="I128" s="210"/>
      <c r="J128" s="211">
        <f t="shared" si="0"/>
        <v>0</v>
      </c>
      <c r="K128" s="212"/>
      <c r="L128" s="40"/>
      <c r="M128" s="213" t="s">
        <v>1</v>
      </c>
      <c r="N128" s="214" t="s">
        <v>43</v>
      </c>
      <c r="O128" s="72"/>
      <c r="P128" s="215">
        <f t="shared" si="1"/>
        <v>0</v>
      </c>
      <c r="Q128" s="215">
        <v>0</v>
      </c>
      <c r="R128" s="215">
        <f t="shared" si="2"/>
        <v>0</v>
      </c>
      <c r="S128" s="215">
        <v>0</v>
      </c>
      <c r="T128" s="216">
        <f t="shared" si="3"/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17" t="s">
        <v>132</v>
      </c>
      <c r="AT128" s="217" t="s">
        <v>128</v>
      </c>
      <c r="AU128" s="217" t="s">
        <v>86</v>
      </c>
      <c r="AY128" s="18" t="s">
        <v>126</v>
      </c>
      <c r="BE128" s="218">
        <f t="shared" si="4"/>
        <v>0</v>
      </c>
      <c r="BF128" s="218">
        <f t="shared" si="5"/>
        <v>0</v>
      </c>
      <c r="BG128" s="218">
        <f t="shared" si="6"/>
        <v>0</v>
      </c>
      <c r="BH128" s="218">
        <f t="shared" si="7"/>
        <v>0</v>
      </c>
      <c r="BI128" s="218">
        <f t="shared" si="8"/>
        <v>0</v>
      </c>
      <c r="BJ128" s="18" t="s">
        <v>8</v>
      </c>
      <c r="BK128" s="218">
        <f t="shared" si="9"/>
        <v>0</v>
      </c>
      <c r="BL128" s="18" t="s">
        <v>132</v>
      </c>
      <c r="BM128" s="217" t="s">
        <v>154</v>
      </c>
    </row>
    <row r="129" spans="1:65" s="2" customFormat="1" ht="16.5" customHeight="1">
      <c r="A129" s="35"/>
      <c r="B129" s="36"/>
      <c r="C129" s="205" t="s">
        <v>132</v>
      </c>
      <c r="D129" s="205" t="s">
        <v>128</v>
      </c>
      <c r="E129" s="206" t="s">
        <v>529</v>
      </c>
      <c r="F129" s="207" t="s">
        <v>530</v>
      </c>
      <c r="G129" s="208" t="s">
        <v>181</v>
      </c>
      <c r="H129" s="209">
        <v>105</v>
      </c>
      <c r="I129" s="210"/>
      <c r="J129" s="211">
        <f t="shared" si="0"/>
        <v>0</v>
      </c>
      <c r="K129" s="212"/>
      <c r="L129" s="40"/>
      <c r="M129" s="213" t="s">
        <v>1</v>
      </c>
      <c r="N129" s="214" t="s">
        <v>43</v>
      </c>
      <c r="O129" s="72"/>
      <c r="P129" s="215">
        <f t="shared" si="1"/>
        <v>0</v>
      </c>
      <c r="Q129" s="215">
        <v>0</v>
      </c>
      <c r="R129" s="215">
        <f t="shared" si="2"/>
        <v>0</v>
      </c>
      <c r="S129" s="215">
        <v>0</v>
      </c>
      <c r="T129" s="216">
        <f t="shared" si="3"/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17" t="s">
        <v>132</v>
      </c>
      <c r="AT129" s="217" t="s">
        <v>128</v>
      </c>
      <c r="AU129" s="217" t="s">
        <v>86</v>
      </c>
      <c r="AY129" s="18" t="s">
        <v>126</v>
      </c>
      <c r="BE129" s="218">
        <f t="shared" si="4"/>
        <v>0</v>
      </c>
      <c r="BF129" s="218">
        <f t="shared" si="5"/>
        <v>0</v>
      </c>
      <c r="BG129" s="218">
        <f t="shared" si="6"/>
        <v>0</v>
      </c>
      <c r="BH129" s="218">
        <f t="shared" si="7"/>
        <v>0</v>
      </c>
      <c r="BI129" s="218">
        <f t="shared" si="8"/>
        <v>0</v>
      </c>
      <c r="BJ129" s="18" t="s">
        <v>8</v>
      </c>
      <c r="BK129" s="218">
        <f t="shared" si="9"/>
        <v>0</v>
      </c>
      <c r="BL129" s="18" t="s">
        <v>132</v>
      </c>
      <c r="BM129" s="217" t="s">
        <v>171</v>
      </c>
    </row>
    <row r="130" spans="1:65" s="2" customFormat="1" ht="16.5" customHeight="1">
      <c r="A130" s="35"/>
      <c r="B130" s="36"/>
      <c r="C130" s="205" t="s">
        <v>148</v>
      </c>
      <c r="D130" s="205" t="s">
        <v>128</v>
      </c>
      <c r="E130" s="206" t="s">
        <v>531</v>
      </c>
      <c r="F130" s="207" t="s">
        <v>532</v>
      </c>
      <c r="G130" s="208" t="s">
        <v>533</v>
      </c>
      <c r="H130" s="209">
        <v>18</v>
      </c>
      <c r="I130" s="210"/>
      <c r="J130" s="211">
        <f t="shared" si="0"/>
        <v>0</v>
      </c>
      <c r="K130" s="212"/>
      <c r="L130" s="40"/>
      <c r="M130" s="213" t="s">
        <v>1</v>
      </c>
      <c r="N130" s="214" t="s">
        <v>43</v>
      </c>
      <c r="O130" s="72"/>
      <c r="P130" s="215">
        <f t="shared" si="1"/>
        <v>0</v>
      </c>
      <c r="Q130" s="215">
        <v>0</v>
      </c>
      <c r="R130" s="215">
        <f t="shared" si="2"/>
        <v>0</v>
      </c>
      <c r="S130" s="215">
        <v>0</v>
      </c>
      <c r="T130" s="216">
        <f t="shared" si="3"/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17" t="s">
        <v>132</v>
      </c>
      <c r="AT130" s="217" t="s">
        <v>128</v>
      </c>
      <c r="AU130" s="217" t="s">
        <v>86</v>
      </c>
      <c r="AY130" s="18" t="s">
        <v>126</v>
      </c>
      <c r="BE130" s="218">
        <f t="shared" si="4"/>
        <v>0</v>
      </c>
      <c r="BF130" s="218">
        <f t="shared" si="5"/>
        <v>0</v>
      </c>
      <c r="BG130" s="218">
        <f t="shared" si="6"/>
        <v>0</v>
      </c>
      <c r="BH130" s="218">
        <f t="shared" si="7"/>
        <v>0</v>
      </c>
      <c r="BI130" s="218">
        <f t="shared" si="8"/>
        <v>0</v>
      </c>
      <c r="BJ130" s="18" t="s">
        <v>8</v>
      </c>
      <c r="BK130" s="218">
        <f t="shared" si="9"/>
        <v>0</v>
      </c>
      <c r="BL130" s="18" t="s">
        <v>132</v>
      </c>
      <c r="BM130" s="217" t="s">
        <v>184</v>
      </c>
    </row>
    <row r="131" spans="1:65" s="2" customFormat="1" ht="16.5" customHeight="1">
      <c r="A131" s="35"/>
      <c r="B131" s="36"/>
      <c r="C131" s="205" t="s">
        <v>154</v>
      </c>
      <c r="D131" s="205" t="s">
        <v>128</v>
      </c>
      <c r="E131" s="206" t="s">
        <v>534</v>
      </c>
      <c r="F131" s="207" t="s">
        <v>535</v>
      </c>
      <c r="G131" s="208" t="s">
        <v>533</v>
      </c>
      <c r="H131" s="209">
        <v>20</v>
      </c>
      <c r="I131" s="210"/>
      <c r="J131" s="211">
        <f t="shared" si="0"/>
        <v>0</v>
      </c>
      <c r="K131" s="212"/>
      <c r="L131" s="40"/>
      <c r="M131" s="213" t="s">
        <v>1</v>
      </c>
      <c r="N131" s="214" t="s">
        <v>43</v>
      </c>
      <c r="O131" s="72"/>
      <c r="P131" s="215">
        <f t="shared" si="1"/>
        <v>0</v>
      </c>
      <c r="Q131" s="215">
        <v>0</v>
      </c>
      <c r="R131" s="215">
        <f t="shared" si="2"/>
        <v>0</v>
      </c>
      <c r="S131" s="215">
        <v>0</v>
      </c>
      <c r="T131" s="216">
        <f t="shared" si="3"/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17" t="s">
        <v>132</v>
      </c>
      <c r="AT131" s="217" t="s">
        <v>128</v>
      </c>
      <c r="AU131" s="217" t="s">
        <v>86</v>
      </c>
      <c r="AY131" s="18" t="s">
        <v>126</v>
      </c>
      <c r="BE131" s="218">
        <f t="shared" si="4"/>
        <v>0</v>
      </c>
      <c r="BF131" s="218">
        <f t="shared" si="5"/>
        <v>0</v>
      </c>
      <c r="BG131" s="218">
        <f t="shared" si="6"/>
        <v>0</v>
      </c>
      <c r="BH131" s="218">
        <f t="shared" si="7"/>
        <v>0</v>
      </c>
      <c r="BI131" s="218">
        <f t="shared" si="8"/>
        <v>0</v>
      </c>
      <c r="BJ131" s="18" t="s">
        <v>8</v>
      </c>
      <c r="BK131" s="218">
        <f t="shared" si="9"/>
        <v>0</v>
      </c>
      <c r="BL131" s="18" t="s">
        <v>132</v>
      </c>
      <c r="BM131" s="217" t="s">
        <v>196</v>
      </c>
    </row>
    <row r="132" spans="1:65" s="2" customFormat="1" ht="16.5" customHeight="1">
      <c r="A132" s="35"/>
      <c r="B132" s="36"/>
      <c r="C132" s="205" t="s">
        <v>163</v>
      </c>
      <c r="D132" s="205" t="s">
        <v>128</v>
      </c>
      <c r="E132" s="206" t="s">
        <v>536</v>
      </c>
      <c r="F132" s="207" t="s">
        <v>537</v>
      </c>
      <c r="G132" s="208" t="s">
        <v>181</v>
      </c>
      <c r="H132" s="209">
        <v>6</v>
      </c>
      <c r="I132" s="210"/>
      <c r="J132" s="211">
        <f t="shared" si="0"/>
        <v>0</v>
      </c>
      <c r="K132" s="212"/>
      <c r="L132" s="40"/>
      <c r="M132" s="213" t="s">
        <v>1</v>
      </c>
      <c r="N132" s="214" t="s">
        <v>43</v>
      </c>
      <c r="O132" s="72"/>
      <c r="P132" s="215">
        <f t="shared" si="1"/>
        <v>0</v>
      </c>
      <c r="Q132" s="215">
        <v>0</v>
      </c>
      <c r="R132" s="215">
        <f t="shared" si="2"/>
        <v>0</v>
      </c>
      <c r="S132" s="215">
        <v>0</v>
      </c>
      <c r="T132" s="216">
        <f t="shared" si="3"/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17" t="s">
        <v>132</v>
      </c>
      <c r="AT132" s="217" t="s">
        <v>128</v>
      </c>
      <c r="AU132" s="217" t="s">
        <v>86</v>
      </c>
      <c r="AY132" s="18" t="s">
        <v>126</v>
      </c>
      <c r="BE132" s="218">
        <f t="shared" si="4"/>
        <v>0</v>
      </c>
      <c r="BF132" s="218">
        <f t="shared" si="5"/>
        <v>0</v>
      </c>
      <c r="BG132" s="218">
        <f t="shared" si="6"/>
        <v>0</v>
      </c>
      <c r="BH132" s="218">
        <f t="shared" si="7"/>
        <v>0</v>
      </c>
      <c r="BI132" s="218">
        <f t="shared" si="8"/>
        <v>0</v>
      </c>
      <c r="BJ132" s="18" t="s">
        <v>8</v>
      </c>
      <c r="BK132" s="218">
        <f t="shared" si="9"/>
        <v>0</v>
      </c>
      <c r="BL132" s="18" t="s">
        <v>132</v>
      </c>
      <c r="BM132" s="217" t="s">
        <v>208</v>
      </c>
    </row>
    <row r="133" spans="1:65" s="2" customFormat="1" ht="16.5" customHeight="1">
      <c r="A133" s="35"/>
      <c r="B133" s="36"/>
      <c r="C133" s="205" t="s">
        <v>171</v>
      </c>
      <c r="D133" s="205" t="s">
        <v>128</v>
      </c>
      <c r="E133" s="206" t="s">
        <v>538</v>
      </c>
      <c r="F133" s="207" t="s">
        <v>539</v>
      </c>
      <c r="G133" s="208" t="s">
        <v>181</v>
      </c>
      <c r="H133" s="209">
        <v>90</v>
      </c>
      <c r="I133" s="210"/>
      <c r="J133" s="211">
        <f t="shared" si="0"/>
        <v>0</v>
      </c>
      <c r="K133" s="212"/>
      <c r="L133" s="40"/>
      <c r="M133" s="213" t="s">
        <v>1</v>
      </c>
      <c r="N133" s="214" t="s">
        <v>43</v>
      </c>
      <c r="O133" s="72"/>
      <c r="P133" s="215">
        <f t="shared" si="1"/>
        <v>0</v>
      </c>
      <c r="Q133" s="215">
        <v>0</v>
      </c>
      <c r="R133" s="215">
        <f t="shared" si="2"/>
        <v>0</v>
      </c>
      <c r="S133" s="215">
        <v>0</v>
      </c>
      <c r="T133" s="216">
        <f t="shared" si="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17" t="s">
        <v>132</v>
      </c>
      <c r="AT133" s="217" t="s">
        <v>128</v>
      </c>
      <c r="AU133" s="217" t="s">
        <v>86</v>
      </c>
      <c r="AY133" s="18" t="s">
        <v>126</v>
      </c>
      <c r="BE133" s="218">
        <f t="shared" si="4"/>
        <v>0</v>
      </c>
      <c r="BF133" s="218">
        <f t="shared" si="5"/>
        <v>0</v>
      </c>
      <c r="BG133" s="218">
        <f t="shared" si="6"/>
        <v>0</v>
      </c>
      <c r="BH133" s="218">
        <f t="shared" si="7"/>
        <v>0</v>
      </c>
      <c r="BI133" s="218">
        <f t="shared" si="8"/>
        <v>0</v>
      </c>
      <c r="BJ133" s="18" t="s">
        <v>8</v>
      </c>
      <c r="BK133" s="218">
        <f t="shared" si="9"/>
        <v>0</v>
      </c>
      <c r="BL133" s="18" t="s">
        <v>132</v>
      </c>
      <c r="BM133" s="217" t="s">
        <v>216</v>
      </c>
    </row>
    <row r="134" spans="1:65" s="2" customFormat="1" ht="16.5" customHeight="1">
      <c r="A134" s="35"/>
      <c r="B134" s="36"/>
      <c r="C134" s="205" t="s">
        <v>178</v>
      </c>
      <c r="D134" s="205" t="s">
        <v>128</v>
      </c>
      <c r="E134" s="206" t="s">
        <v>540</v>
      </c>
      <c r="F134" s="207" t="s">
        <v>541</v>
      </c>
      <c r="G134" s="208" t="s">
        <v>533</v>
      </c>
      <c r="H134" s="209">
        <v>6</v>
      </c>
      <c r="I134" s="210"/>
      <c r="J134" s="211">
        <f t="shared" si="0"/>
        <v>0</v>
      </c>
      <c r="K134" s="212"/>
      <c r="L134" s="40"/>
      <c r="M134" s="213" t="s">
        <v>1</v>
      </c>
      <c r="N134" s="214" t="s">
        <v>43</v>
      </c>
      <c r="O134" s="72"/>
      <c r="P134" s="215">
        <f t="shared" si="1"/>
        <v>0</v>
      </c>
      <c r="Q134" s="215">
        <v>0</v>
      </c>
      <c r="R134" s="215">
        <f t="shared" si="2"/>
        <v>0</v>
      </c>
      <c r="S134" s="215">
        <v>0</v>
      </c>
      <c r="T134" s="216">
        <f t="shared" si="3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17" t="s">
        <v>132</v>
      </c>
      <c r="AT134" s="217" t="s">
        <v>128</v>
      </c>
      <c r="AU134" s="217" t="s">
        <v>86</v>
      </c>
      <c r="AY134" s="18" t="s">
        <v>126</v>
      </c>
      <c r="BE134" s="218">
        <f t="shared" si="4"/>
        <v>0</v>
      </c>
      <c r="BF134" s="218">
        <f t="shared" si="5"/>
        <v>0</v>
      </c>
      <c r="BG134" s="218">
        <f t="shared" si="6"/>
        <v>0</v>
      </c>
      <c r="BH134" s="218">
        <f t="shared" si="7"/>
        <v>0</v>
      </c>
      <c r="BI134" s="218">
        <f t="shared" si="8"/>
        <v>0</v>
      </c>
      <c r="BJ134" s="18" t="s">
        <v>8</v>
      </c>
      <c r="BK134" s="218">
        <f t="shared" si="9"/>
        <v>0</v>
      </c>
      <c r="BL134" s="18" t="s">
        <v>132</v>
      </c>
      <c r="BM134" s="217" t="s">
        <v>226</v>
      </c>
    </row>
    <row r="135" spans="1:65" s="2" customFormat="1" ht="16.5" customHeight="1">
      <c r="A135" s="35"/>
      <c r="B135" s="36"/>
      <c r="C135" s="205" t="s">
        <v>184</v>
      </c>
      <c r="D135" s="205" t="s">
        <v>128</v>
      </c>
      <c r="E135" s="206" t="s">
        <v>542</v>
      </c>
      <c r="F135" s="207" t="s">
        <v>543</v>
      </c>
      <c r="G135" s="208" t="s">
        <v>533</v>
      </c>
      <c r="H135" s="209">
        <v>3</v>
      </c>
      <c r="I135" s="210"/>
      <c r="J135" s="211">
        <f t="shared" si="0"/>
        <v>0</v>
      </c>
      <c r="K135" s="212"/>
      <c r="L135" s="40"/>
      <c r="M135" s="213" t="s">
        <v>1</v>
      </c>
      <c r="N135" s="214" t="s">
        <v>43</v>
      </c>
      <c r="O135" s="72"/>
      <c r="P135" s="215">
        <f t="shared" si="1"/>
        <v>0</v>
      </c>
      <c r="Q135" s="215">
        <v>0</v>
      </c>
      <c r="R135" s="215">
        <f t="shared" si="2"/>
        <v>0</v>
      </c>
      <c r="S135" s="215">
        <v>0</v>
      </c>
      <c r="T135" s="216">
        <f t="shared" si="3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17" t="s">
        <v>132</v>
      </c>
      <c r="AT135" s="217" t="s">
        <v>128</v>
      </c>
      <c r="AU135" s="217" t="s">
        <v>86</v>
      </c>
      <c r="AY135" s="18" t="s">
        <v>126</v>
      </c>
      <c r="BE135" s="218">
        <f t="shared" si="4"/>
        <v>0</v>
      </c>
      <c r="BF135" s="218">
        <f t="shared" si="5"/>
        <v>0</v>
      </c>
      <c r="BG135" s="218">
        <f t="shared" si="6"/>
        <v>0</v>
      </c>
      <c r="BH135" s="218">
        <f t="shared" si="7"/>
        <v>0</v>
      </c>
      <c r="BI135" s="218">
        <f t="shared" si="8"/>
        <v>0</v>
      </c>
      <c r="BJ135" s="18" t="s">
        <v>8</v>
      </c>
      <c r="BK135" s="218">
        <f t="shared" si="9"/>
        <v>0</v>
      </c>
      <c r="BL135" s="18" t="s">
        <v>132</v>
      </c>
      <c r="BM135" s="217" t="s">
        <v>239</v>
      </c>
    </row>
    <row r="136" spans="1:65" s="2" customFormat="1" ht="16.5" customHeight="1">
      <c r="A136" s="35"/>
      <c r="B136" s="36"/>
      <c r="C136" s="205" t="s">
        <v>189</v>
      </c>
      <c r="D136" s="205" t="s">
        <v>128</v>
      </c>
      <c r="E136" s="206" t="s">
        <v>544</v>
      </c>
      <c r="F136" s="207" t="s">
        <v>545</v>
      </c>
      <c r="G136" s="208" t="s">
        <v>533</v>
      </c>
      <c r="H136" s="209">
        <v>1</v>
      </c>
      <c r="I136" s="210"/>
      <c r="J136" s="211">
        <f t="shared" si="0"/>
        <v>0</v>
      </c>
      <c r="K136" s="212"/>
      <c r="L136" s="40"/>
      <c r="M136" s="213" t="s">
        <v>1</v>
      </c>
      <c r="N136" s="214" t="s">
        <v>43</v>
      </c>
      <c r="O136" s="72"/>
      <c r="P136" s="215">
        <f t="shared" si="1"/>
        <v>0</v>
      </c>
      <c r="Q136" s="215">
        <v>0</v>
      </c>
      <c r="R136" s="215">
        <f t="shared" si="2"/>
        <v>0</v>
      </c>
      <c r="S136" s="215">
        <v>0</v>
      </c>
      <c r="T136" s="216">
        <f t="shared" si="3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17" t="s">
        <v>132</v>
      </c>
      <c r="AT136" s="217" t="s">
        <v>128</v>
      </c>
      <c r="AU136" s="217" t="s">
        <v>86</v>
      </c>
      <c r="AY136" s="18" t="s">
        <v>126</v>
      </c>
      <c r="BE136" s="218">
        <f t="shared" si="4"/>
        <v>0</v>
      </c>
      <c r="BF136" s="218">
        <f t="shared" si="5"/>
        <v>0</v>
      </c>
      <c r="BG136" s="218">
        <f t="shared" si="6"/>
        <v>0</v>
      </c>
      <c r="BH136" s="218">
        <f t="shared" si="7"/>
        <v>0</v>
      </c>
      <c r="BI136" s="218">
        <f t="shared" si="8"/>
        <v>0</v>
      </c>
      <c r="BJ136" s="18" t="s">
        <v>8</v>
      </c>
      <c r="BK136" s="218">
        <f t="shared" si="9"/>
        <v>0</v>
      </c>
      <c r="BL136" s="18" t="s">
        <v>132</v>
      </c>
      <c r="BM136" s="217" t="s">
        <v>249</v>
      </c>
    </row>
    <row r="137" spans="1:65" s="2" customFormat="1" ht="16.5" customHeight="1">
      <c r="A137" s="35"/>
      <c r="B137" s="36"/>
      <c r="C137" s="205" t="s">
        <v>196</v>
      </c>
      <c r="D137" s="205" t="s">
        <v>128</v>
      </c>
      <c r="E137" s="206" t="s">
        <v>546</v>
      </c>
      <c r="F137" s="207" t="s">
        <v>547</v>
      </c>
      <c r="G137" s="208" t="s">
        <v>533</v>
      </c>
      <c r="H137" s="209">
        <v>1</v>
      </c>
      <c r="I137" s="210"/>
      <c r="J137" s="211">
        <f t="shared" si="0"/>
        <v>0</v>
      </c>
      <c r="K137" s="212"/>
      <c r="L137" s="40"/>
      <c r="M137" s="213" t="s">
        <v>1</v>
      </c>
      <c r="N137" s="214" t="s">
        <v>43</v>
      </c>
      <c r="O137" s="72"/>
      <c r="P137" s="215">
        <f t="shared" si="1"/>
        <v>0</v>
      </c>
      <c r="Q137" s="215">
        <v>0</v>
      </c>
      <c r="R137" s="215">
        <f t="shared" si="2"/>
        <v>0</v>
      </c>
      <c r="S137" s="215">
        <v>0</v>
      </c>
      <c r="T137" s="216">
        <f t="shared" si="3"/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17" t="s">
        <v>132</v>
      </c>
      <c r="AT137" s="217" t="s">
        <v>128</v>
      </c>
      <c r="AU137" s="217" t="s">
        <v>86</v>
      </c>
      <c r="AY137" s="18" t="s">
        <v>126</v>
      </c>
      <c r="BE137" s="218">
        <f t="shared" si="4"/>
        <v>0</v>
      </c>
      <c r="BF137" s="218">
        <f t="shared" si="5"/>
        <v>0</v>
      </c>
      <c r="BG137" s="218">
        <f t="shared" si="6"/>
        <v>0</v>
      </c>
      <c r="BH137" s="218">
        <f t="shared" si="7"/>
        <v>0</v>
      </c>
      <c r="BI137" s="218">
        <f t="shared" si="8"/>
        <v>0</v>
      </c>
      <c r="BJ137" s="18" t="s">
        <v>8</v>
      </c>
      <c r="BK137" s="218">
        <f t="shared" si="9"/>
        <v>0</v>
      </c>
      <c r="BL137" s="18" t="s">
        <v>132</v>
      </c>
      <c r="BM137" s="217" t="s">
        <v>258</v>
      </c>
    </row>
    <row r="138" spans="1:65" s="2" customFormat="1" ht="24" customHeight="1">
      <c r="A138" s="35"/>
      <c r="B138" s="36"/>
      <c r="C138" s="205" t="s">
        <v>203</v>
      </c>
      <c r="D138" s="205" t="s">
        <v>128</v>
      </c>
      <c r="E138" s="206" t="s">
        <v>548</v>
      </c>
      <c r="F138" s="207" t="s">
        <v>549</v>
      </c>
      <c r="G138" s="208" t="s">
        <v>533</v>
      </c>
      <c r="H138" s="209">
        <v>2</v>
      </c>
      <c r="I138" s="210"/>
      <c r="J138" s="211">
        <f t="shared" si="0"/>
        <v>0</v>
      </c>
      <c r="K138" s="212"/>
      <c r="L138" s="40"/>
      <c r="M138" s="213" t="s">
        <v>1</v>
      </c>
      <c r="N138" s="214" t="s">
        <v>43</v>
      </c>
      <c r="O138" s="72"/>
      <c r="P138" s="215">
        <f t="shared" si="1"/>
        <v>0</v>
      </c>
      <c r="Q138" s="215">
        <v>0</v>
      </c>
      <c r="R138" s="215">
        <f t="shared" si="2"/>
        <v>0</v>
      </c>
      <c r="S138" s="215">
        <v>0</v>
      </c>
      <c r="T138" s="216">
        <f t="shared" si="3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17" t="s">
        <v>132</v>
      </c>
      <c r="AT138" s="217" t="s">
        <v>128</v>
      </c>
      <c r="AU138" s="217" t="s">
        <v>86</v>
      </c>
      <c r="AY138" s="18" t="s">
        <v>126</v>
      </c>
      <c r="BE138" s="218">
        <f t="shared" si="4"/>
        <v>0</v>
      </c>
      <c r="BF138" s="218">
        <f t="shared" si="5"/>
        <v>0</v>
      </c>
      <c r="BG138" s="218">
        <f t="shared" si="6"/>
        <v>0</v>
      </c>
      <c r="BH138" s="218">
        <f t="shared" si="7"/>
        <v>0</v>
      </c>
      <c r="BI138" s="218">
        <f t="shared" si="8"/>
        <v>0</v>
      </c>
      <c r="BJ138" s="18" t="s">
        <v>8</v>
      </c>
      <c r="BK138" s="218">
        <f t="shared" si="9"/>
        <v>0</v>
      </c>
      <c r="BL138" s="18" t="s">
        <v>132</v>
      </c>
      <c r="BM138" s="217" t="s">
        <v>270</v>
      </c>
    </row>
    <row r="139" spans="1:65" s="2" customFormat="1" ht="24" customHeight="1">
      <c r="A139" s="35"/>
      <c r="B139" s="36"/>
      <c r="C139" s="205" t="s">
        <v>208</v>
      </c>
      <c r="D139" s="205" t="s">
        <v>128</v>
      </c>
      <c r="E139" s="206" t="s">
        <v>550</v>
      </c>
      <c r="F139" s="207" t="s">
        <v>551</v>
      </c>
      <c r="G139" s="208" t="s">
        <v>533</v>
      </c>
      <c r="H139" s="209">
        <v>2</v>
      </c>
      <c r="I139" s="210"/>
      <c r="J139" s="211">
        <f t="shared" si="0"/>
        <v>0</v>
      </c>
      <c r="K139" s="212"/>
      <c r="L139" s="40"/>
      <c r="M139" s="213" t="s">
        <v>1</v>
      </c>
      <c r="N139" s="214" t="s">
        <v>43</v>
      </c>
      <c r="O139" s="72"/>
      <c r="P139" s="215">
        <f t="shared" si="1"/>
        <v>0</v>
      </c>
      <c r="Q139" s="215">
        <v>0</v>
      </c>
      <c r="R139" s="215">
        <f t="shared" si="2"/>
        <v>0</v>
      </c>
      <c r="S139" s="215">
        <v>0</v>
      </c>
      <c r="T139" s="216">
        <f t="shared" si="3"/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17" t="s">
        <v>132</v>
      </c>
      <c r="AT139" s="217" t="s">
        <v>128</v>
      </c>
      <c r="AU139" s="217" t="s">
        <v>86</v>
      </c>
      <c r="AY139" s="18" t="s">
        <v>126</v>
      </c>
      <c r="BE139" s="218">
        <f t="shared" si="4"/>
        <v>0</v>
      </c>
      <c r="BF139" s="218">
        <f t="shared" si="5"/>
        <v>0</v>
      </c>
      <c r="BG139" s="218">
        <f t="shared" si="6"/>
        <v>0</v>
      </c>
      <c r="BH139" s="218">
        <f t="shared" si="7"/>
        <v>0</v>
      </c>
      <c r="BI139" s="218">
        <f t="shared" si="8"/>
        <v>0</v>
      </c>
      <c r="BJ139" s="18" t="s">
        <v>8</v>
      </c>
      <c r="BK139" s="218">
        <f t="shared" si="9"/>
        <v>0</v>
      </c>
      <c r="BL139" s="18" t="s">
        <v>132</v>
      </c>
      <c r="BM139" s="217" t="s">
        <v>284</v>
      </c>
    </row>
    <row r="140" spans="1:65" s="2" customFormat="1" ht="24" customHeight="1">
      <c r="A140" s="35"/>
      <c r="B140" s="36"/>
      <c r="C140" s="205" t="s">
        <v>9</v>
      </c>
      <c r="D140" s="205" t="s">
        <v>128</v>
      </c>
      <c r="E140" s="206" t="s">
        <v>552</v>
      </c>
      <c r="F140" s="207" t="s">
        <v>553</v>
      </c>
      <c r="G140" s="208" t="s">
        <v>533</v>
      </c>
      <c r="H140" s="209">
        <v>3</v>
      </c>
      <c r="I140" s="210"/>
      <c r="J140" s="211">
        <f t="shared" si="0"/>
        <v>0</v>
      </c>
      <c r="K140" s="212"/>
      <c r="L140" s="40"/>
      <c r="M140" s="213" t="s">
        <v>1</v>
      </c>
      <c r="N140" s="214" t="s">
        <v>43</v>
      </c>
      <c r="O140" s="72"/>
      <c r="P140" s="215">
        <f t="shared" si="1"/>
        <v>0</v>
      </c>
      <c r="Q140" s="215">
        <v>0</v>
      </c>
      <c r="R140" s="215">
        <f t="shared" si="2"/>
        <v>0</v>
      </c>
      <c r="S140" s="215">
        <v>0</v>
      </c>
      <c r="T140" s="216">
        <f t="shared" si="3"/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17" t="s">
        <v>132</v>
      </c>
      <c r="AT140" s="217" t="s">
        <v>128</v>
      </c>
      <c r="AU140" s="217" t="s">
        <v>86</v>
      </c>
      <c r="AY140" s="18" t="s">
        <v>126</v>
      </c>
      <c r="BE140" s="218">
        <f t="shared" si="4"/>
        <v>0</v>
      </c>
      <c r="BF140" s="218">
        <f t="shared" si="5"/>
        <v>0</v>
      </c>
      <c r="BG140" s="218">
        <f t="shared" si="6"/>
        <v>0</v>
      </c>
      <c r="BH140" s="218">
        <f t="shared" si="7"/>
        <v>0</v>
      </c>
      <c r="BI140" s="218">
        <f t="shared" si="8"/>
        <v>0</v>
      </c>
      <c r="BJ140" s="18" t="s">
        <v>8</v>
      </c>
      <c r="BK140" s="218">
        <f t="shared" si="9"/>
        <v>0</v>
      </c>
      <c r="BL140" s="18" t="s">
        <v>132</v>
      </c>
      <c r="BM140" s="217" t="s">
        <v>298</v>
      </c>
    </row>
    <row r="141" spans="1:65" s="2" customFormat="1" ht="16.5" customHeight="1">
      <c r="A141" s="35"/>
      <c r="B141" s="36"/>
      <c r="C141" s="205" t="s">
        <v>216</v>
      </c>
      <c r="D141" s="205" t="s">
        <v>128</v>
      </c>
      <c r="E141" s="206" t="s">
        <v>554</v>
      </c>
      <c r="F141" s="207" t="s">
        <v>555</v>
      </c>
      <c r="G141" s="208" t="s">
        <v>533</v>
      </c>
      <c r="H141" s="209">
        <v>3</v>
      </c>
      <c r="I141" s="210"/>
      <c r="J141" s="211">
        <f t="shared" si="0"/>
        <v>0</v>
      </c>
      <c r="K141" s="212"/>
      <c r="L141" s="40"/>
      <c r="M141" s="213" t="s">
        <v>1</v>
      </c>
      <c r="N141" s="214" t="s">
        <v>43</v>
      </c>
      <c r="O141" s="72"/>
      <c r="P141" s="215">
        <f t="shared" si="1"/>
        <v>0</v>
      </c>
      <c r="Q141" s="215">
        <v>0</v>
      </c>
      <c r="R141" s="215">
        <f t="shared" si="2"/>
        <v>0</v>
      </c>
      <c r="S141" s="215">
        <v>0</v>
      </c>
      <c r="T141" s="216">
        <f t="shared" si="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17" t="s">
        <v>132</v>
      </c>
      <c r="AT141" s="217" t="s">
        <v>128</v>
      </c>
      <c r="AU141" s="217" t="s">
        <v>86</v>
      </c>
      <c r="AY141" s="18" t="s">
        <v>126</v>
      </c>
      <c r="BE141" s="218">
        <f t="shared" si="4"/>
        <v>0</v>
      </c>
      <c r="BF141" s="218">
        <f t="shared" si="5"/>
        <v>0</v>
      </c>
      <c r="BG141" s="218">
        <f t="shared" si="6"/>
        <v>0</v>
      </c>
      <c r="BH141" s="218">
        <f t="shared" si="7"/>
        <v>0</v>
      </c>
      <c r="BI141" s="218">
        <f t="shared" si="8"/>
        <v>0</v>
      </c>
      <c r="BJ141" s="18" t="s">
        <v>8</v>
      </c>
      <c r="BK141" s="218">
        <f t="shared" si="9"/>
        <v>0</v>
      </c>
      <c r="BL141" s="18" t="s">
        <v>132</v>
      </c>
      <c r="BM141" s="217" t="s">
        <v>309</v>
      </c>
    </row>
    <row r="142" spans="1:65" s="2" customFormat="1" ht="16.5" customHeight="1">
      <c r="A142" s="35"/>
      <c r="B142" s="36"/>
      <c r="C142" s="205" t="s">
        <v>220</v>
      </c>
      <c r="D142" s="205" t="s">
        <v>128</v>
      </c>
      <c r="E142" s="206" t="s">
        <v>556</v>
      </c>
      <c r="F142" s="207" t="s">
        <v>557</v>
      </c>
      <c r="G142" s="208" t="s">
        <v>533</v>
      </c>
      <c r="H142" s="209">
        <v>2</v>
      </c>
      <c r="I142" s="210"/>
      <c r="J142" s="211">
        <f t="shared" si="0"/>
        <v>0</v>
      </c>
      <c r="K142" s="212"/>
      <c r="L142" s="40"/>
      <c r="M142" s="213" t="s">
        <v>1</v>
      </c>
      <c r="N142" s="214" t="s">
        <v>43</v>
      </c>
      <c r="O142" s="72"/>
      <c r="P142" s="215">
        <f t="shared" si="1"/>
        <v>0</v>
      </c>
      <c r="Q142" s="215">
        <v>0</v>
      </c>
      <c r="R142" s="215">
        <f t="shared" si="2"/>
        <v>0</v>
      </c>
      <c r="S142" s="215">
        <v>0</v>
      </c>
      <c r="T142" s="216">
        <f t="shared" si="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17" t="s">
        <v>132</v>
      </c>
      <c r="AT142" s="217" t="s">
        <v>128</v>
      </c>
      <c r="AU142" s="217" t="s">
        <v>86</v>
      </c>
      <c r="AY142" s="18" t="s">
        <v>126</v>
      </c>
      <c r="BE142" s="218">
        <f t="shared" si="4"/>
        <v>0</v>
      </c>
      <c r="BF142" s="218">
        <f t="shared" si="5"/>
        <v>0</v>
      </c>
      <c r="BG142" s="218">
        <f t="shared" si="6"/>
        <v>0</v>
      </c>
      <c r="BH142" s="218">
        <f t="shared" si="7"/>
        <v>0</v>
      </c>
      <c r="BI142" s="218">
        <f t="shared" si="8"/>
        <v>0</v>
      </c>
      <c r="BJ142" s="18" t="s">
        <v>8</v>
      </c>
      <c r="BK142" s="218">
        <f t="shared" si="9"/>
        <v>0</v>
      </c>
      <c r="BL142" s="18" t="s">
        <v>132</v>
      </c>
      <c r="BM142" s="217" t="s">
        <v>318</v>
      </c>
    </row>
    <row r="143" spans="1:65" s="2" customFormat="1" ht="16.5" customHeight="1">
      <c r="A143" s="35"/>
      <c r="B143" s="36"/>
      <c r="C143" s="205" t="s">
        <v>226</v>
      </c>
      <c r="D143" s="205" t="s">
        <v>128</v>
      </c>
      <c r="E143" s="206" t="s">
        <v>558</v>
      </c>
      <c r="F143" s="207" t="s">
        <v>559</v>
      </c>
      <c r="G143" s="208" t="s">
        <v>533</v>
      </c>
      <c r="H143" s="209">
        <v>3</v>
      </c>
      <c r="I143" s="210"/>
      <c r="J143" s="211">
        <f t="shared" si="0"/>
        <v>0</v>
      </c>
      <c r="K143" s="212"/>
      <c r="L143" s="40"/>
      <c r="M143" s="213" t="s">
        <v>1</v>
      </c>
      <c r="N143" s="214" t="s">
        <v>43</v>
      </c>
      <c r="O143" s="72"/>
      <c r="P143" s="215">
        <f t="shared" si="1"/>
        <v>0</v>
      </c>
      <c r="Q143" s="215">
        <v>0</v>
      </c>
      <c r="R143" s="215">
        <f t="shared" si="2"/>
        <v>0</v>
      </c>
      <c r="S143" s="215">
        <v>0</v>
      </c>
      <c r="T143" s="216">
        <f t="shared" si="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17" t="s">
        <v>132</v>
      </c>
      <c r="AT143" s="217" t="s">
        <v>128</v>
      </c>
      <c r="AU143" s="217" t="s">
        <v>86</v>
      </c>
      <c r="AY143" s="18" t="s">
        <v>126</v>
      </c>
      <c r="BE143" s="218">
        <f t="shared" si="4"/>
        <v>0</v>
      </c>
      <c r="BF143" s="218">
        <f t="shared" si="5"/>
        <v>0</v>
      </c>
      <c r="BG143" s="218">
        <f t="shared" si="6"/>
        <v>0</v>
      </c>
      <c r="BH143" s="218">
        <f t="shared" si="7"/>
        <v>0</v>
      </c>
      <c r="BI143" s="218">
        <f t="shared" si="8"/>
        <v>0</v>
      </c>
      <c r="BJ143" s="18" t="s">
        <v>8</v>
      </c>
      <c r="BK143" s="218">
        <f t="shared" si="9"/>
        <v>0</v>
      </c>
      <c r="BL143" s="18" t="s">
        <v>132</v>
      </c>
      <c r="BM143" s="217" t="s">
        <v>326</v>
      </c>
    </row>
    <row r="144" spans="1:65" s="2" customFormat="1" ht="16.5" customHeight="1">
      <c r="A144" s="35"/>
      <c r="B144" s="36"/>
      <c r="C144" s="205" t="s">
        <v>232</v>
      </c>
      <c r="D144" s="205" t="s">
        <v>128</v>
      </c>
      <c r="E144" s="206" t="s">
        <v>560</v>
      </c>
      <c r="F144" s="207" t="s">
        <v>561</v>
      </c>
      <c r="G144" s="208" t="s">
        <v>533</v>
      </c>
      <c r="H144" s="209">
        <v>3</v>
      </c>
      <c r="I144" s="210"/>
      <c r="J144" s="211">
        <f t="shared" si="0"/>
        <v>0</v>
      </c>
      <c r="K144" s="212"/>
      <c r="L144" s="40"/>
      <c r="M144" s="213" t="s">
        <v>1</v>
      </c>
      <c r="N144" s="214" t="s">
        <v>43</v>
      </c>
      <c r="O144" s="72"/>
      <c r="P144" s="215">
        <f t="shared" si="1"/>
        <v>0</v>
      </c>
      <c r="Q144" s="215">
        <v>0</v>
      </c>
      <c r="R144" s="215">
        <f t="shared" si="2"/>
        <v>0</v>
      </c>
      <c r="S144" s="215">
        <v>0</v>
      </c>
      <c r="T144" s="216">
        <f t="shared" si="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17" t="s">
        <v>132</v>
      </c>
      <c r="AT144" s="217" t="s">
        <v>128</v>
      </c>
      <c r="AU144" s="217" t="s">
        <v>86</v>
      </c>
      <c r="AY144" s="18" t="s">
        <v>126</v>
      </c>
      <c r="BE144" s="218">
        <f t="shared" si="4"/>
        <v>0</v>
      </c>
      <c r="BF144" s="218">
        <f t="shared" si="5"/>
        <v>0</v>
      </c>
      <c r="BG144" s="218">
        <f t="shared" si="6"/>
        <v>0</v>
      </c>
      <c r="BH144" s="218">
        <f t="shared" si="7"/>
        <v>0</v>
      </c>
      <c r="BI144" s="218">
        <f t="shared" si="8"/>
        <v>0</v>
      </c>
      <c r="BJ144" s="18" t="s">
        <v>8</v>
      </c>
      <c r="BK144" s="218">
        <f t="shared" si="9"/>
        <v>0</v>
      </c>
      <c r="BL144" s="18" t="s">
        <v>132</v>
      </c>
      <c r="BM144" s="217" t="s">
        <v>334</v>
      </c>
    </row>
    <row r="145" spans="1:65" s="2" customFormat="1" ht="16.5" customHeight="1">
      <c r="A145" s="35"/>
      <c r="B145" s="36"/>
      <c r="C145" s="205" t="s">
        <v>239</v>
      </c>
      <c r="D145" s="205" t="s">
        <v>128</v>
      </c>
      <c r="E145" s="206" t="s">
        <v>562</v>
      </c>
      <c r="F145" s="207" t="s">
        <v>563</v>
      </c>
      <c r="G145" s="208" t="s">
        <v>181</v>
      </c>
      <c r="H145" s="209">
        <v>2.5</v>
      </c>
      <c r="I145" s="210"/>
      <c r="J145" s="211">
        <f t="shared" si="0"/>
        <v>0</v>
      </c>
      <c r="K145" s="212"/>
      <c r="L145" s="40"/>
      <c r="M145" s="213" t="s">
        <v>1</v>
      </c>
      <c r="N145" s="214" t="s">
        <v>43</v>
      </c>
      <c r="O145" s="72"/>
      <c r="P145" s="215">
        <f t="shared" si="1"/>
        <v>0</v>
      </c>
      <c r="Q145" s="215">
        <v>0</v>
      </c>
      <c r="R145" s="215">
        <f t="shared" si="2"/>
        <v>0</v>
      </c>
      <c r="S145" s="215">
        <v>0</v>
      </c>
      <c r="T145" s="216">
        <f t="shared" si="3"/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17" t="s">
        <v>132</v>
      </c>
      <c r="AT145" s="217" t="s">
        <v>128</v>
      </c>
      <c r="AU145" s="217" t="s">
        <v>86</v>
      </c>
      <c r="AY145" s="18" t="s">
        <v>126</v>
      </c>
      <c r="BE145" s="218">
        <f t="shared" si="4"/>
        <v>0</v>
      </c>
      <c r="BF145" s="218">
        <f t="shared" si="5"/>
        <v>0</v>
      </c>
      <c r="BG145" s="218">
        <f t="shared" si="6"/>
        <v>0</v>
      </c>
      <c r="BH145" s="218">
        <f t="shared" si="7"/>
        <v>0</v>
      </c>
      <c r="BI145" s="218">
        <f t="shared" si="8"/>
        <v>0</v>
      </c>
      <c r="BJ145" s="18" t="s">
        <v>8</v>
      </c>
      <c r="BK145" s="218">
        <f t="shared" si="9"/>
        <v>0</v>
      </c>
      <c r="BL145" s="18" t="s">
        <v>132</v>
      </c>
      <c r="BM145" s="217" t="s">
        <v>343</v>
      </c>
    </row>
    <row r="146" spans="1:65" s="2" customFormat="1" ht="16.5" customHeight="1">
      <c r="A146" s="35"/>
      <c r="B146" s="36"/>
      <c r="C146" s="205" t="s">
        <v>7</v>
      </c>
      <c r="D146" s="205" t="s">
        <v>128</v>
      </c>
      <c r="E146" s="206" t="s">
        <v>564</v>
      </c>
      <c r="F146" s="207" t="s">
        <v>565</v>
      </c>
      <c r="G146" s="208" t="s">
        <v>533</v>
      </c>
      <c r="H146" s="209">
        <v>3</v>
      </c>
      <c r="I146" s="210"/>
      <c r="J146" s="211">
        <f t="shared" si="0"/>
        <v>0</v>
      </c>
      <c r="K146" s="212"/>
      <c r="L146" s="40"/>
      <c r="M146" s="213" t="s">
        <v>1</v>
      </c>
      <c r="N146" s="214" t="s">
        <v>43</v>
      </c>
      <c r="O146" s="72"/>
      <c r="P146" s="215">
        <f t="shared" si="1"/>
        <v>0</v>
      </c>
      <c r="Q146" s="215">
        <v>0</v>
      </c>
      <c r="R146" s="215">
        <f t="shared" si="2"/>
        <v>0</v>
      </c>
      <c r="S146" s="215">
        <v>0</v>
      </c>
      <c r="T146" s="216">
        <f t="shared" si="3"/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17" t="s">
        <v>132</v>
      </c>
      <c r="AT146" s="217" t="s">
        <v>128</v>
      </c>
      <c r="AU146" s="217" t="s">
        <v>86</v>
      </c>
      <c r="AY146" s="18" t="s">
        <v>126</v>
      </c>
      <c r="BE146" s="218">
        <f t="shared" si="4"/>
        <v>0</v>
      </c>
      <c r="BF146" s="218">
        <f t="shared" si="5"/>
        <v>0</v>
      </c>
      <c r="BG146" s="218">
        <f t="shared" si="6"/>
        <v>0</v>
      </c>
      <c r="BH146" s="218">
        <f t="shared" si="7"/>
        <v>0</v>
      </c>
      <c r="BI146" s="218">
        <f t="shared" si="8"/>
        <v>0</v>
      </c>
      <c r="BJ146" s="18" t="s">
        <v>8</v>
      </c>
      <c r="BK146" s="218">
        <f t="shared" si="9"/>
        <v>0</v>
      </c>
      <c r="BL146" s="18" t="s">
        <v>132</v>
      </c>
      <c r="BM146" s="217" t="s">
        <v>352</v>
      </c>
    </row>
    <row r="147" spans="1:65" s="12" customFormat="1" ht="22.9" customHeight="1">
      <c r="B147" s="189"/>
      <c r="C147" s="190"/>
      <c r="D147" s="191" t="s">
        <v>77</v>
      </c>
      <c r="E147" s="203" t="s">
        <v>566</v>
      </c>
      <c r="F147" s="203" t="s">
        <v>567</v>
      </c>
      <c r="G147" s="190"/>
      <c r="H147" s="190"/>
      <c r="I147" s="193"/>
      <c r="J147" s="204">
        <f>BK147</f>
        <v>0</v>
      </c>
      <c r="K147" s="190"/>
      <c r="L147" s="195"/>
      <c r="M147" s="196"/>
      <c r="N147" s="197"/>
      <c r="O147" s="197"/>
      <c r="P147" s="198">
        <f>P148</f>
        <v>0</v>
      </c>
      <c r="Q147" s="197"/>
      <c r="R147" s="198">
        <f>R148</f>
        <v>0</v>
      </c>
      <c r="S147" s="197"/>
      <c r="T147" s="199">
        <f>T148</f>
        <v>0</v>
      </c>
      <c r="AR147" s="200" t="s">
        <v>8</v>
      </c>
      <c r="AT147" s="201" t="s">
        <v>77</v>
      </c>
      <c r="AU147" s="201" t="s">
        <v>8</v>
      </c>
      <c r="AY147" s="200" t="s">
        <v>126</v>
      </c>
      <c r="BK147" s="202">
        <f>BK148</f>
        <v>0</v>
      </c>
    </row>
    <row r="148" spans="1:65" s="2" customFormat="1" ht="16.5" customHeight="1">
      <c r="A148" s="35"/>
      <c r="B148" s="36"/>
      <c r="C148" s="205" t="s">
        <v>249</v>
      </c>
      <c r="D148" s="205" t="s">
        <v>128</v>
      </c>
      <c r="E148" s="206" t="s">
        <v>568</v>
      </c>
      <c r="F148" s="207" t="s">
        <v>569</v>
      </c>
      <c r="G148" s="208" t="s">
        <v>533</v>
      </c>
      <c r="H148" s="209">
        <v>1</v>
      </c>
      <c r="I148" s="210"/>
      <c r="J148" s="211">
        <f>ROUND(I148*H148,0)</f>
        <v>0</v>
      </c>
      <c r="K148" s="212"/>
      <c r="L148" s="40"/>
      <c r="M148" s="213" t="s">
        <v>1</v>
      </c>
      <c r="N148" s="214" t="s">
        <v>43</v>
      </c>
      <c r="O148" s="72"/>
      <c r="P148" s="215">
        <f>O148*H148</f>
        <v>0</v>
      </c>
      <c r="Q148" s="215">
        <v>0</v>
      </c>
      <c r="R148" s="215">
        <f>Q148*H148</f>
        <v>0</v>
      </c>
      <c r="S148" s="215">
        <v>0</v>
      </c>
      <c r="T148" s="21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17" t="s">
        <v>132</v>
      </c>
      <c r="AT148" s="217" t="s">
        <v>128</v>
      </c>
      <c r="AU148" s="217" t="s">
        <v>86</v>
      </c>
      <c r="AY148" s="18" t="s">
        <v>126</v>
      </c>
      <c r="BE148" s="218">
        <f>IF(N148="základní",J148,0)</f>
        <v>0</v>
      </c>
      <c r="BF148" s="218">
        <f>IF(N148="snížená",J148,0)</f>
        <v>0</v>
      </c>
      <c r="BG148" s="218">
        <f>IF(N148="zákl. přenesená",J148,0)</f>
        <v>0</v>
      </c>
      <c r="BH148" s="218">
        <f>IF(N148="sníž. přenesená",J148,0)</f>
        <v>0</v>
      </c>
      <c r="BI148" s="218">
        <f>IF(N148="nulová",J148,0)</f>
        <v>0</v>
      </c>
      <c r="BJ148" s="18" t="s">
        <v>8</v>
      </c>
      <c r="BK148" s="218">
        <f>ROUND(I148*H148,0)</f>
        <v>0</v>
      </c>
      <c r="BL148" s="18" t="s">
        <v>132</v>
      </c>
      <c r="BM148" s="217" t="s">
        <v>361</v>
      </c>
    </row>
    <row r="149" spans="1:65" s="12" customFormat="1" ht="25.9" customHeight="1">
      <c r="B149" s="189"/>
      <c r="C149" s="190"/>
      <c r="D149" s="191" t="s">
        <v>77</v>
      </c>
      <c r="E149" s="192" t="s">
        <v>570</v>
      </c>
      <c r="F149" s="192" t="s">
        <v>571</v>
      </c>
      <c r="G149" s="190"/>
      <c r="H149" s="190"/>
      <c r="I149" s="193"/>
      <c r="J149" s="194">
        <f>BK149</f>
        <v>0</v>
      </c>
      <c r="K149" s="190"/>
      <c r="L149" s="195"/>
      <c r="M149" s="196"/>
      <c r="N149" s="197"/>
      <c r="O149" s="197"/>
      <c r="P149" s="198">
        <f>P150</f>
        <v>0</v>
      </c>
      <c r="Q149" s="197"/>
      <c r="R149" s="198">
        <f>R150</f>
        <v>0</v>
      </c>
      <c r="S149" s="197"/>
      <c r="T149" s="199">
        <f>T150</f>
        <v>0</v>
      </c>
      <c r="AR149" s="200" t="s">
        <v>8</v>
      </c>
      <c r="AT149" s="201" t="s">
        <v>77</v>
      </c>
      <c r="AU149" s="201" t="s">
        <v>78</v>
      </c>
      <c r="AY149" s="200" t="s">
        <v>126</v>
      </c>
      <c r="BK149" s="202">
        <f>BK150</f>
        <v>0</v>
      </c>
    </row>
    <row r="150" spans="1:65" s="2" customFormat="1" ht="16.5" customHeight="1">
      <c r="A150" s="35"/>
      <c r="B150" s="36"/>
      <c r="C150" s="205" t="s">
        <v>254</v>
      </c>
      <c r="D150" s="205" t="s">
        <v>128</v>
      </c>
      <c r="E150" s="206" t="s">
        <v>572</v>
      </c>
      <c r="F150" s="207" t="s">
        <v>573</v>
      </c>
      <c r="G150" s="208" t="s">
        <v>574</v>
      </c>
      <c r="H150" s="277"/>
      <c r="I150" s="210"/>
      <c r="J150" s="211">
        <f>ROUND(I150*H150,0)</f>
        <v>0</v>
      </c>
      <c r="K150" s="212"/>
      <c r="L150" s="40"/>
      <c r="M150" s="213" t="s">
        <v>1</v>
      </c>
      <c r="N150" s="214" t="s">
        <v>43</v>
      </c>
      <c r="O150" s="72"/>
      <c r="P150" s="215">
        <f>O150*H150</f>
        <v>0</v>
      </c>
      <c r="Q150" s="215">
        <v>0</v>
      </c>
      <c r="R150" s="215">
        <f>Q150*H150</f>
        <v>0</v>
      </c>
      <c r="S150" s="215">
        <v>0</v>
      </c>
      <c r="T150" s="21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17" t="s">
        <v>132</v>
      </c>
      <c r="AT150" s="217" t="s">
        <v>128</v>
      </c>
      <c r="AU150" s="217" t="s">
        <v>8</v>
      </c>
      <c r="AY150" s="18" t="s">
        <v>126</v>
      </c>
      <c r="BE150" s="218">
        <f>IF(N150="základní",J150,0)</f>
        <v>0</v>
      </c>
      <c r="BF150" s="218">
        <f>IF(N150="snížená",J150,0)</f>
        <v>0</v>
      </c>
      <c r="BG150" s="218">
        <f>IF(N150="zákl. přenesená",J150,0)</f>
        <v>0</v>
      </c>
      <c r="BH150" s="218">
        <f>IF(N150="sníž. přenesená",J150,0)</f>
        <v>0</v>
      </c>
      <c r="BI150" s="218">
        <f>IF(N150="nulová",J150,0)</f>
        <v>0</v>
      </c>
      <c r="BJ150" s="18" t="s">
        <v>8</v>
      </c>
      <c r="BK150" s="218">
        <f>ROUND(I150*H150,0)</f>
        <v>0</v>
      </c>
      <c r="BL150" s="18" t="s">
        <v>132</v>
      </c>
      <c r="BM150" s="217" t="s">
        <v>369</v>
      </c>
    </row>
    <row r="151" spans="1:65" s="12" customFormat="1" ht="25.9" customHeight="1">
      <c r="B151" s="189"/>
      <c r="C151" s="190"/>
      <c r="D151" s="191" t="s">
        <v>77</v>
      </c>
      <c r="E151" s="192" t="s">
        <v>575</v>
      </c>
      <c r="F151" s="192" t="s">
        <v>576</v>
      </c>
      <c r="G151" s="190"/>
      <c r="H151" s="190"/>
      <c r="I151" s="193"/>
      <c r="J151" s="194">
        <f>BK151</f>
        <v>0</v>
      </c>
      <c r="K151" s="190"/>
      <c r="L151" s="195"/>
      <c r="M151" s="196"/>
      <c r="N151" s="197"/>
      <c r="O151" s="197"/>
      <c r="P151" s="198">
        <f>P152+SUM(P153:P165)+P173</f>
        <v>0</v>
      </c>
      <c r="Q151" s="197"/>
      <c r="R151" s="198">
        <f>R152+SUM(R153:R165)+R173</f>
        <v>0</v>
      </c>
      <c r="S151" s="197"/>
      <c r="T151" s="199">
        <f>T152+SUM(T153:T165)+T173</f>
        <v>0</v>
      </c>
      <c r="AR151" s="200" t="s">
        <v>8</v>
      </c>
      <c r="AT151" s="201" t="s">
        <v>77</v>
      </c>
      <c r="AU151" s="201" t="s">
        <v>78</v>
      </c>
      <c r="AY151" s="200" t="s">
        <v>126</v>
      </c>
      <c r="BK151" s="202">
        <f>BK152+SUM(BK153:BK165)+BK173</f>
        <v>0</v>
      </c>
    </row>
    <row r="152" spans="1:65" s="2" customFormat="1" ht="16.5" customHeight="1">
      <c r="A152" s="35"/>
      <c r="B152" s="36"/>
      <c r="C152" s="205" t="s">
        <v>258</v>
      </c>
      <c r="D152" s="205" t="s">
        <v>128</v>
      </c>
      <c r="E152" s="206" t="s">
        <v>577</v>
      </c>
      <c r="F152" s="207" t="s">
        <v>578</v>
      </c>
      <c r="G152" s="208" t="s">
        <v>579</v>
      </c>
      <c r="H152" s="209">
        <v>0.1</v>
      </c>
      <c r="I152" s="210"/>
      <c r="J152" s="211">
        <f t="shared" ref="J152:J164" si="10">ROUND(I152*H152,0)</f>
        <v>0</v>
      </c>
      <c r="K152" s="212"/>
      <c r="L152" s="40"/>
      <c r="M152" s="213" t="s">
        <v>1</v>
      </c>
      <c r="N152" s="214" t="s">
        <v>43</v>
      </c>
      <c r="O152" s="72"/>
      <c r="P152" s="215">
        <f t="shared" ref="P152:P164" si="11">O152*H152</f>
        <v>0</v>
      </c>
      <c r="Q152" s="215">
        <v>0</v>
      </c>
      <c r="R152" s="215">
        <f t="shared" ref="R152:R164" si="12">Q152*H152</f>
        <v>0</v>
      </c>
      <c r="S152" s="215">
        <v>0</v>
      </c>
      <c r="T152" s="216">
        <f t="shared" ref="T152:T164" si="13"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17" t="s">
        <v>132</v>
      </c>
      <c r="AT152" s="217" t="s">
        <v>128</v>
      </c>
      <c r="AU152" s="217" t="s">
        <v>8</v>
      </c>
      <c r="AY152" s="18" t="s">
        <v>126</v>
      </c>
      <c r="BE152" s="218">
        <f t="shared" ref="BE152:BE164" si="14">IF(N152="základní",J152,0)</f>
        <v>0</v>
      </c>
      <c r="BF152" s="218">
        <f t="shared" ref="BF152:BF164" si="15">IF(N152="snížená",J152,0)</f>
        <v>0</v>
      </c>
      <c r="BG152" s="218">
        <f t="shared" ref="BG152:BG164" si="16">IF(N152="zákl. přenesená",J152,0)</f>
        <v>0</v>
      </c>
      <c r="BH152" s="218">
        <f t="shared" ref="BH152:BH164" si="17">IF(N152="sníž. přenesená",J152,0)</f>
        <v>0</v>
      </c>
      <c r="BI152" s="218">
        <f t="shared" ref="BI152:BI164" si="18">IF(N152="nulová",J152,0)</f>
        <v>0</v>
      </c>
      <c r="BJ152" s="18" t="s">
        <v>8</v>
      </c>
      <c r="BK152" s="218">
        <f t="shared" ref="BK152:BK164" si="19">ROUND(I152*H152,0)</f>
        <v>0</v>
      </c>
      <c r="BL152" s="18" t="s">
        <v>132</v>
      </c>
      <c r="BM152" s="217" t="s">
        <v>380</v>
      </c>
    </row>
    <row r="153" spans="1:65" s="2" customFormat="1" ht="16.5" customHeight="1">
      <c r="A153" s="35"/>
      <c r="B153" s="36"/>
      <c r="C153" s="205" t="s">
        <v>264</v>
      </c>
      <c r="D153" s="205" t="s">
        <v>128</v>
      </c>
      <c r="E153" s="206" t="s">
        <v>580</v>
      </c>
      <c r="F153" s="207" t="s">
        <v>581</v>
      </c>
      <c r="G153" s="208" t="s">
        <v>131</v>
      </c>
      <c r="H153" s="209">
        <v>20</v>
      </c>
      <c r="I153" s="210"/>
      <c r="J153" s="211">
        <f t="shared" si="10"/>
        <v>0</v>
      </c>
      <c r="K153" s="212"/>
      <c r="L153" s="40"/>
      <c r="M153" s="213" t="s">
        <v>1</v>
      </c>
      <c r="N153" s="214" t="s">
        <v>43</v>
      </c>
      <c r="O153" s="72"/>
      <c r="P153" s="215">
        <f t="shared" si="11"/>
        <v>0</v>
      </c>
      <c r="Q153" s="215">
        <v>0</v>
      </c>
      <c r="R153" s="215">
        <f t="shared" si="12"/>
        <v>0</v>
      </c>
      <c r="S153" s="215">
        <v>0</v>
      </c>
      <c r="T153" s="216">
        <f t="shared" si="13"/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17" t="s">
        <v>132</v>
      </c>
      <c r="AT153" s="217" t="s">
        <v>128</v>
      </c>
      <c r="AU153" s="217" t="s">
        <v>8</v>
      </c>
      <c r="AY153" s="18" t="s">
        <v>126</v>
      </c>
      <c r="BE153" s="218">
        <f t="shared" si="14"/>
        <v>0</v>
      </c>
      <c r="BF153" s="218">
        <f t="shared" si="15"/>
        <v>0</v>
      </c>
      <c r="BG153" s="218">
        <f t="shared" si="16"/>
        <v>0</v>
      </c>
      <c r="BH153" s="218">
        <f t="shared" si="17"/>
        <v>0</v>
      </c>
      <c r="BI153" s="218">
        <f t="shared" si="18"/>
        <v>0</v>
      </c>
      <c r="BJ153" s="18" t="s">
        <v>8</v>
      </c>
      <c r="BK153" s="218">
        <f t="shared" si="19"/>
        <v>0</v>
      </c>
      <c r="BL153" s="18" t="s">
        <v>132</v>
      </c>
      <c r="BM153" s="217" t="s">
        <v>389</v>
      </c>
    </row>
    <row r="154" spans="1:65" s="2" customFormat="1" ht="16.5" customHeight="1">
      <c r="A154" s="35"/>
      <c r="B154" s="36"/>
      <c r="C154" s="205" t="s">
        <v>270</v>
      </c>
      <c r="D154" s="205" t="s">
        <v>128</v>
      </c>
      <c r="E154" s="206" t="s">
        <v>582</v>
      </c>
      <c r="F154" s="207" t="s">
        <v>583</v>
      </c>
      <c r="G154" s="208" t="s">
        <v>131</v>
      </c>
      <c r="H154" s="209">
        <v>2</v>
      </c>
      <c r="I154" s="210"/>
      <c r="J154" s="211">
        <f t="shared" si="10"/>
        <v>0</v>
      </c>
      <c r="K154" s="212"/>
      <c r="L154" s="40"/>
      <c r="M154" s="213" t="s">
        <v>1</v>
      </c>
      <c r="N154" s="214" t="s">
        <v>43</v>
      </c>
      <c r="O154" s="72"/>
      <c r="P154" s="215">
        <f t="shared" si="11"/>
        <v>0</v>
      </c>
      <c r="Q154" s="215">
        <v>0</v>
      </c>
      <c r="R154" s="215">
        <f t="shared" si="12"/>
        <v>0</v>
      </c>
      <c r="S154" s="215">
        <v>0</v>
      </c>
      <c r="T154" s="216">
        <f t="shared" si="13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17" t="s">
        <v>132</v>
      </c>
      <c r="AT154" s="217" t="s">
        <v>128</v>
      </c>
      <c r="AU154" s="217" t="s">
        <v>8</v>
      </c>
      <c r="AY154" s="18" t="s">
        <v>126</v>
      </c>
      <c r="BE154" s="218">
        <f t="shared" si="14"/>
        <v>0</v>
      </c>
      <c r="BF154" s="218">
        <f t="shared" si="15"/>
        <v>0</v>
      </c>
      <c r="BG154" s="218">
        <f t="shared" si="16"/>
        <v>0</v>
      </c>
      <c r="BH154" s="218">
        <f t="shared" si="17"/>
        <v>0</v>
      </c>
      <c r="BI154" s="218">
        <f t="shared" si="18"/>
        <v>0</v>
      </c>
      <c r="BJ154" s="18" t="s">
        <v>8</v>
      </c>
      <c r="BK154" s="218">
        <f t="shared" si="19"/>
        <v>0</v>
      </c>
      <c r="BL154" s="18" t="s">
        <v>132</v>
      </c>
      <c r="BM154" s="217" t="s">
        <v>401</v>
      </c>
    </row>
    <row r="155" spans="1:65" s="2" customFormat="1" ht="16.5" customHeight="1">
      <c r="A155" s="35"/>
      <c r="B155" s="36"/>
      <c r="C155" s="205" t="s">
        <v>279</v>
      </c>
      <c r="D155" s="205" t="s">
        <v>128</v>
      </c>
      <c r="E155" s="206" t="s">
        <v>584</v>
      </c>
      <c r="F155" s="207" t="s">
        <v>585</v>
      </c>
      <c r="G155" s="208" t="s">
        <v>131</v>
      </c>
      <c r="H155" s="209">
        <v>14</v>
      </c>
      <c r="I155" s="210"/>
      <c r="J155" s="211">
        <f t="shared" si="10"/>
        <v>0</v>
      </c>
      <c r="K155" s="212"/>
      <c r="L155" s="40"/>
      <c r="M155" s="213" t="s">
        <v>1</v>
      </c>
      <c r="N155" s="214" t="s">
        <v>43</v>
      </c>
      <c r="O155" s="72"/>
      <c r="P155" s="215">
        <f t="shared" si="11"/>
        <v>0</v>
      </c>
      <c r="Q155" s="215">
        <v>0</v>
      </c>
      <c r="R155" s="215">
        <f t="shared" si="12"/>
        <v>0</v>
      </c>
      <c r="S155" s="215">
        <v>0</v>
      </c>
      <c r="T155" s="216">
        <f t="shared" si="13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17" t="s">
        <v>132</v>
      </c>
      <c r="AT155" s="217" t="s">
        <v>128</v>
      </c>
      <c r="AU155" s="217" t="s">
        <v>8</v>
      </c>
      <c r="AY155" s="18" t="s">
        <v>126</v>
      </c>
      <c r="BE155" s="218">
        <f t="shared" si="14"/>
        <v>0</v>
      </c>
      <c r="BF155" s="218">
        <f t="shared" si="15"/>
        <v>0</v>
      </c>
      <c r="BG155" s="218">
        <f t="shared" si="16"/>
        <v>0</v>
      </c>
      <c r="BH155" s="218">
        <f t="shared" si="17"/>
        <v>0</v>
      </c>
      <c r="BI155" s="218">
        <f t="shared" si="18"/>
        <v>0</v>
      </c>
      <c r="BJ155" s="18" t="s">
        <v>8</v>
      </c>
      <c r="BK155" s="218">
        <f t="shared" si="19"/>
        <v>0</v>
      </c>
      <c r="BL155" s="18" t="s">
        <v>132</v>
      </c>
      <c r="BM155" s="217" t="s">
        <v>415</v>
      </c>
    </row>
    <row r="156" spans="1:65" s="2" customFormat="1" ht="16.5" customHeight="1">
      <c r="A156" s="35"/>
      <c r="B156" s="36"/>
      <c r="C156" s="205" t="s">
        <v>284</v>
      </c>
      <c r="D156" s="205" t="s">
        <v>128</v>
      </c>
      <c r="E156" s="206" t="s">
        <v>586</v>
      </c>
      <c r="F156" s="207" t="s">
        <v>587</v>
      </c>
      <c r="G156" s="208" t="s">
        <v>181</v>
      </c>
      <c r="H156" s="209">
        <v>38</v>
      </c>
      <c r="I156" s="210"/>
      <c r="J156" s="211">
        <f t="shared" si="10"/>
        <v>0</v>
      </c>
      <c r="K156" s="212"/>
      <c r="L156" s="40"/>
      <c r="M156" s="213" t="s">
        <v>1</v>
      </c>
      <c r="N156" s="214" t="s">
        <v>43</v>
      </c>
      <c r="O156" s="72"/>
      <c r="P156" s="215">
        <f t="shared" si="11"/>
        <v>0</v>
      </c>
      <c r="Q156" s="215">
        <v>0</v>
      </c>
      <c r="R156" s="215">
        <f t="shared" si="12"/>
        <v>0</v>
      </c>
      <c r="S156" s="215">
        <v>0</v>
      </c>
      <c r="T156" s="216">
        <f t="shared" si="13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17" t="s">
        <v>132</v>
      </c>
      <c r="AT156" s="217" t="s">
        <v>128</v>
      </c>
      <c r="AU156" s="217" t="s">
        <v>8</v>
      </c>
      <c r="AY156" s="18" t="s">
        <v>126</v>
      </c>
      <c r="BE156" s="218">
        <f t="shared" si="14"/>
        <v>0</v>
      </c>
      <c r="BF156" s="218">
        <f t="shared" si="15"/>
        <v>0</v>
      </c>
      <c r="BG156" s="218">
        <f t="shared" si="16"/>
        <v>0</v>
      </c>
      <c r="BH156" s="218">
        <f t="shared" si="17"/>
        <v>0</v>
      </c>
      <c r="BI156" s="218">
        <f t="shared" si="18"/>
        <v>0</v>
      </c>
      <c r="BJ156" s="18" t="s">
        <v>8</v>
      </c>
      <c r="BK156" s="218">
        <f t="shared" si="19"/>
        <v>0</v>
      </c>
      <c r="BL156" s="18" t="s">
        <v>132</v>
      </c>
      <c r="BM156" s="217" t="s">
        <v>426</v>
      </c>
    </row>
    <row r="157" spans="1:65" s="2" customFormat="1" ht="16.5" customHeight="1">
      <c r="A157" s="35"/>
      <c r="B157" s="36"/>
      <c r="C157" s="205" t="s">
        <v>292</v>
      </c>
      <c r="D157" s="205" t="s">
        <v>128</v>
      </c>
      <c r="E157" s="206" t="s">
        <v>588</v>
      </c>
      <c r="F157" s="207" t="s">
        <v>589</v>
      </c>
      <c r="G157" s="208" t="s">
        <v>181</v>
      </c>
      <c r="H157" s="209">
        <v>10</v>
      </c>
      <c r="I157" s="210"/>
      <c r="J157" s="211">
        <f t="shared" si="10"/>
        <v>0</v>
      </c>
      <c r="K157" s="212"/>
      <c r="L157" s="40"/>
      <c r="M157" s="213" t="s">
        <v>1</v>
      </c>
      <c r="N157" s="214" t="s">
        <v>43</v>
      </c>
      <c r="O157" s="72"/>
      <c r="P157" s="215">
        <f t="shared" si="11"/>
        <v>0</v>
      </c>
      <c r="Q157" s="215">
        <v>0</v>
      </c>
      <c r="R157" s="215">
        <f t="shared" si="12"/>
        <v>0</v>
      </c>
      <c r="S157" s="215">
        <v>0</v>
      </c>
      <c r="T157" s="216">
        <f t="shared" si="13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17" t="s">
        <v>132</v>
      </c>
      <c r="AT157" s="217" t="s">
        <v>128</v>
      </c>
      <c r="AU157" s="217" t="s">
        <v>8</v>
      </c>
      <c r="AY157" s="18" t="s">
        <v>126</v>
      </c>
      <c r="BE157" s="218">
        <f t="shared" si="14"/>
        <v>0</v>
      </c>
      <c r="BF157" s="218">
        <f t="shared" si="15"/>
        <v>0</v>
      </c>
      <c r="BG157" s="218">
        <f t="shared" si="16"/>
        <v>0</v>
      </c>
      <c r="BH157" s="218">
        <f t="shared" si="17"/>
        <v>0</v>
      </c>
      <c r="BI157" s="218">
        <f t="shared" si="18"/>
        <v>0</v>
      </c>
      <c r="BJ157" s="18" t="s">
        <v>8</v>
      </c>
      <c r="BK157" s="218">
        <f t="shared" si="19"/>
        <v>0</v>
      </c>
      <c r="BL157" s="18" t="s">
        <v>132</v>
      </c>
      <c r="BM157" s="217" t="s">
        <v>435</v>
      </c>
    </row>
    <row r="158" spans="1:65" s="2" customFormat="1" ht="16.5" customHeight="1">
      <c r="A158" s="35"/>
      <c r="B158" s="36"/>
      <c r="C158" s="205" t="s">
        <v>298</v>
      </c>
      <c r="D158" s="205" t="s">
        <v>128</v>
      </c>
      <c r="E158" s="206" t="s">
        <v>590</v>
      </c>
      <c r="F158" s="207" t="s">
        <v>591</v>
      </c>
      <c r="G158" s="208" t="s">
        <v>181</v>
      </c>
      <c r="H158" s="209">
        <v>17</v>
      </c>
      <c r="I158" s="210"/>
      <c r="J158" s="211">
        <f t="shared" si="10"/>
        <v>0</v>
      </c>
      <c r="K158" s="212"/>
      <c r="L158" s="40"/>
      <c r="M158" s="213" t="s">
        <v>1</v>
      </c>
      <c r="N158" s="214" t="s">
        <v>43</v>
      </c>
      <c r="O158" s="72"/>
      <c r="P158" s="215">
        <f t="shared" si="11"/>
        <v>0</v>
      </c>
      <c r="Q158" s="215">
        <v>0</v>
      </c>
      <c r="R158" s="215">
        <f t="shared" si="12"/>
        <v>0</v>
      </c>
      <c r="S158" s="215">
        <v>0</v>
      </c>
      <c r="T158" s="216">
        <f t="shared" si="13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17" t="s">
        <v>132</v>
      </c>
      <c r="AT158" s="217" t="s">
        <v>128</v>
      </c>
      <c r="AU158" s="217" t="s">
        <v>8</v>
      </c>
      <c r="AY158" s="18" t="s">
        <v>126</v>
      </c>
      <c r="BE158" s="218">
        <f t="shared" si="14"/>
        <v>0</v>
      </c>
      <c r="BF158" s="218">
        <f t="shared" si="15"/>
        <v>0</v>
      </c>
      <c r="BG158" s="218">
        <f t="shared" si="16"/>
        <v>0</v>
      </c>
      <c r="BH158" s="218">
        <f t="shared" si="17"/>
        <v>0</v>
      </c>
      <c r="BI158" s="218">
        <f t="shared" si="18"/>
        <v>0</v>
      </c>
      <c r="BJ158" s="18" t="s">
        <v>8</v>
      </c>
      <c r="BK158" s="218">
        <f t="shared" si="19"/>
        <v>0</v>
      </c>
      <c r="BL158" s="18" t="s">
        <v>132</v>
      </c>
      <c r="BM158" s="217" t="s">
        <v>446</v>
      </c>
    </row>
    <row r="159" spans="1:65" s="2" customFormat="1" ht="16.5" customHeight="1">
      <c r="A159" s="35"/>
      <c r="B159" s="36"/>
      <c r="C159" s="205" t="s">
        <v>303</v>
      </c>
      <c r="D159" s="205" t="s">
        <v>128</v>
      </c>
      <c r="E159" s="206" t="s">
        <v>592</v>
      </c>
      <c r="F159" s="207" t="s">
        <v>593</v>
      </c>
      <c r="G159" s="208" t="s">
        <v>181</v>
      </c>
      <c r="H159" s="209">
        <v>1</v>
      </c>
      <c r="I159" s="210"/>
      <c r="J159" s="211">
        <f t="shared" si="10"/>
        <v>0</v>
      </c>
      <c r="K159" s="212"/>
      <c r="L159" s="40"/>
      <c r="M159" s="213" t="s">
        <v>1</v>
      </c>
      <c r="N159" s="214" t="s">
        <v>43</v>
      </c>
      <c r="O159" s="72"/>
      <c r="P159" s="215">
        <f t="shared" si="11"/>
        <v>0</v>
      </c>
      <c r="Q159" s="215">
        <v>0</v>
      </c>
      <c r="R159" s="215">
        <f t="shared" si="12"/>
        <v>0</v>
      </c>
      <c r="S159" s="215">
        <v>0</v>
      </c>
      <c r="T159" s="216">
        <f t="shared" si="13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17" t="s">
        <v>132</v>
      </c>
      <c r="AT159" s="217" t="s">
        <v>128</v>
      </c>
      <c r="AU159" s="217" t="s">
        <v>8</v>
      </c>
      <c r="AY159" s="18" t="s">
        <v>126</v>
      </c>
      <c r="BE159" s="218">
        <f t="shared" si="14"/>
        <v>0</v>
      </c>
      <c r="BF159" s="218">
        <f t="shared" si="15"/>
        <v>0</v>
      </c>
      <c r="BG159" s="218">
        <f t="shared" si="16"/>
        <v>0</v>
      </c>
      <c r="BH159" s="218">
        <f t="shared" si="17"/>
        <v>0</v>
      </c>
      <c r="BI159" s="218">
        <f t="shared" si="18"/>
        <v>0</v>
      </c>
      <c r="BJ159" s="18" t="s">
        <v>8</v>
      </c>
      <c r="BK159" s="218">
        <f t="shared" si="19"/>
        <v>0</v>
      </c>
      <c r="BL159" s="18" t="s">
        <v>132</v>
      </c>
      <c r="BM159" s="217" t="s">
        <v>456</v>
      </c>
    </row>
    <row r="160" spans="1:65" s="2" customFormat="1" ht="16.5" customHeight="1">
      <c r="A160" s="35"/>
      <c r="B160" s="36"/>
      <c r="C160" s="205" t="s">
        <v>309</v>
      </c>
      <c r="D160" s="205" t="s">
        <v>128</v>
      </c>
      <c r="E160" s="206" t="s">
        <v>594</v>
      </c>
      <c r="F160" s="207" t="s">
        <v>595</v>
      </c>
      <c r="G160" s="208" t="s">
        <v>181</v>
      </c>
      <c r="H160" s="209">
        <v>10</v>
      </c>
      <c r="I160" s="210"/>
      <c r="J160" s="211">
        <f t="shared" si="10"/>
        <v>0</v>
      </c>
      <c r="K160" s="212"/>
      <c r="L160" s="40"/>
      <c r="M160" s="213" t="s">
        <v>1</v>
      </c>
      <c r="N160" s="214" t="s">
        <v>43</v>
      </c>
      <c r="O160" s="72"/>
      <c r="P160" s="215">
        <f t="shared" si="11"/>
        <v>0</v>
      </c>
      <c r="Q160" s="215">
        <v>0</v>
      </c>
      <c r="R160" s="215">
        <f t="shared" si="12"/>
        <v>0</v>
      </c>
      <c r="S160" s="215">
        <v>0</v>
      </c>
      <c r="T160" s="216">
        <f t="shared" si="1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17" t="s">
        <v>132</v>
      </c>
      <c r="AT160" s="217" t="s">
        <v>128</v>
      </c>
      <c r="AU160" s="217" t="s">
        <v>8</v>
      </c>
      <c r="AY160" s="18" t="s">
        <v>126</v>
      </c>
      <c r="BE160" s="218">
        <f t="shared" si="14"/>
        <v>0</v>
      </c>
      <c r="BF160" s="218">
        <f t="shared" si="15"/>
        <v>0</v>
      </c>
      <c r="BG160" s="218">
        <f t="shared" si="16"/>
        <v>0</v>
      </c>
      <c r="BH160" s="218">
        <f t="shared" si="17"/>
        <v>0</v>
      </c>
      <c r="BI160" s="218">
        <f t="shared" si="18"/>
        <v>0</v>
      </c>
      <c r="BJ160" s="18" t="s">
        <v>8</v>
      </c>
      <c r="BK160" s="218">
        <f t="shared" si="19"/>
        <v>0</v>
      </c>
      <c r="BL160" s="18" t="s">
        <v>132</v>
      </c>
      <c r="BM160" s="217" t="s">
        <v>468</v>
      </c>
    </row>
    <row r="161" spans="1:65" s="2" customFormat="1" ht="16.5" customHeight="1">
      <c r="A161" s="35"/>
      <c r="B161" s="36"/>
      <c r="C161" s="205" t="s">
        <v>314</v>
      </c>
      <c r="D161" s="205" t="s">
        <v>128</v>
      </c>
      <c r="E161" s="206" t="s">
        <v>596</v>
      </c>
      <c r="F161" s="207" t="s">
        <v>597</v>
      </c>
      <c r="G161" s="208" t="s">
        <v>181</v>
      </c>
      <c r="H161" s="209">
        <v>180</v>
      </c>
      <c r="I161" s="210"/>
      <c r="J161" s="211">
        <f t="shared" si="10"/>
        <v>0</v>
      </c>
      <c r="K161" s="212"/>
      <c r="L161" s="40"/>
      <c r="M161" s="213" t="s">
        <v>1</v>
      </c>
      <c r="N161" s="214" t="s">
        <v>43</v>
      </c>
      <c r="O161" s="72"/>
      <c r="P161" s="215">
        <f t="shared" si="11"/>
        <v>0</v>
      </c>
      <c r="Q161" s="215">
        <v>0</v>
      </c>
      <c r="R161" s="215">
        <f t="shared" si="12"/>
        <v>0</v>
      </c>
      <c r="S161" s="215">
        <v>0</v>
      </c>
      <c r="T161" s="216">
        <f t="shared" si="1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17" t="s">
        <v>132</v>
      </c>
      <c r="AT161" s="217" t="s">
        <v>128</v>
      </c>
      <c r="AU161" s="217" t="s">
        <v>8</v>
      </c>
      <c r="AY161" s="18" t="s">
        <v>126</v>
      </c>
      <c r="BE161" s="218">
        <f t="shared" si="14"/>
        <v>0</v>
      </c>
      <c r="BF161" s="218">
        <f t="shared" si="15"/>
        <v>0</v>
      </c>
      <c r="BG161" s="218">
        <f t="shared" si="16"/>
        <v>0</v>
      </c>
      <c r="BH161" s="218">
        <f t="shared" si="17"/>
        <v>0</v>
      </c>
      <c r="BI161" s="218">
        <f t="shared" si="18"/>
        <v>0</v>
      </c>
      <c r="BJ161" s="18" t="s">
        <v>8</v>
      </c>
      <c r="BK161" s="218">
        <f t="shared" si="19"/>
        <v>0</v>
      </c>
      <c r="BL161" s="18" t="s">
        <v>132</v>
      </c>
      <c r="BM161" s="217" t="s">
        <v>482</v>
      </c>
    </row>
    <row r="162" spans="1:65" s="2" customFormat="1" ht="16.5" customHeight="1">
      <c r="A162" s="35"/>
      <c r="B162" s="36"/>
      <c r="C162" s="205" t="s">
        <v>318</v>
      </c>
      <c r="D162" s="205" t="s">
        <v>128</v>
      </c>
      <c r="E162" s="206" t="s">
        <v>598</v>
      </c>
      <c r="F162" s="207" t="s">
        <v>599</v>
      </c>
      <c r="G162" s="208" t="s">
        <v>131</v>
      </c>
      <c r="H162" s="209">
        <v>4</v>
      </c>
      <c r="I162" s="210"/>
      <c r="J162" s="211">
        <f t="shared" si="10"/>
        <v>0</v>
      </c>
      <c r="K162" s="212"/>
      <c r="L162" s="40"/>
      <c r="M162" s="213" t="s">
        <v>1</v>
      </c>
      <c r="N162" s="214" t="s">
        <v>43</v>
      </c>
      <c r="O162" s="72"/>
      <c r="P162" s="215">
        <f t="shared" si="11"/>
        <v>0</v>
      </c>
      <c r="Q162" s="215">
        <v>0</v>
      </c>
      <c r="R162" s="215">
        <f t="shared" si="12"/>
        <v>0</v>
      </c>
      <c r="S162" s="215">
        <v>0</v>
      </c>
      <c r="T162" s="216">
        <f t="shared" si="1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17" t="s">
        <v>132</v>
      </c>
      <c r="AT162" s="217" t="s">
        <v>128</v>
      </c>
      <c r="AU162" s="217" t="s">
        <v>8</v>
      </c>
      <c r="AY162" s="18" t="s">
        <v>126</v>
      </c>
      <c r="BE162" s="218">
        <f t="shared" si="14"/>
        <v>0</v>
      </c>
      <c r="BF162" s="218">
        <f t="shared" si="15"/>
        <v>0</v>
      </c>
      <c r="BG162" s="218">
        <f t="shared" si="16"/>
        <v>0</v>
      </c>
      <c r="BH162" s="218">
        <f t="shared" si="17"/>
        <v>0</v>
      </c>
      <c r="BI162" s="218">
        <f t="shared" si="18"/>
        <v>0</v>
      </c>
      <c r="BJ162" s="18" t="s">
        <v>8</v>
      </c>
      <c r="BK162" s="218">
        <f t="shared" si="19"/>
        <v>0</v>
      </c>
      <c r="BL162" s="18" t="s">
        <v>132</v>
      </c>
      <c r="BM162" s="217" t="s">
        <v>494</v>
      </c>
    </row>
    <row r="163" spans="1:65" s="2" customFormat="1" ht="16.5" customHeight="1">
      <c r="A163" s="35"/>
      <c r="B163" s="36"/>
      <c r="C163" s="205" t="s">
        <v>322</v>
      </c>
      <c r="D163" s="205" t="s">
        <v>128</v>
      </c>
      <c r="E163" s="206" t="s">
        <v>600</v>
      </c>
      <c r="F163" s="207" t="s">
        <v>601</v>
      </c>
      <c r="G163" s="208" t="s">
        <v>131</v>
      </c>
      <c r="H163" s="209">
        <v>10</v>
      </c>
      <c r="I163" s="210"/>
      <c r="J163" s="211">
        <f t="shared" si="10"/>
        <v>0</v>
      </c>
      <c r="K163" s="212"/>
      <c r="L163" s="40"/>
      <c r="M163" s="213" t="s">
        <v>1</v>
      </c>
      <c r="N163" s="214" t="s">
        <v>43</v>
      </c>
      <c r="O163" s="72"/>
      <c r="P163" s="215">
        <f t="shared" si="11"/>
        <v>0</v>
      </c>
      <c r="Q163" s="215">
        <v>0</v>
      </c>
      <c r="R163" s="215">
        <f t="shared" si="12"/>
        <v>0</v>
      </c>
      <c r="S163" s="215">
        <v>0</v>
      </c>
      <c r="T163" s="216">
        <f t="shared" si="1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17" t="s">
        <v>132</v>
      </c>
      <c r="AT163" s="217" t="s">
        <v>128</v>
      </c>
      <c r="AU163" s="217" t="s">
        <v>8</v>
      </c>
      <c r="AY163" s="18" t="s">
        <v>126</v>
      </c>
      <c r="BE163" s="218">
        <f t="shared" si="14"/>
        <v>0</v>
      </c>
      <c r="BF163" s="218">
        <f t="shared" si="15"/>
        <v>0</v>
      </c>
      <c r="BG163" s="218">
        <f t="shared" si="16"/>
        <v>0</v>
      </c>
      <c r="BH163" s="218">
        <f t="shared" si="17"/>
        <v>0</v>
      </c>
      <c r="BI163" s="218">
        <f t="shared" si="18"/>
        <v>0</v>
      </c>
      <c r="BJ163" s="18" t="s">
        <v>8</v>
      </c>
      <c r="BK163" s="218">
        <f t="shared" si="19"/>
        <v>0</v>
      </c>
      <c r="BL163" s="18" t="s">
        <v>132</v>
      </c>
      <c r="BM163" s="217" t="s">
        <v>505</v>
      </c>
    </row>
    <row r="164" spans="1:65" s="2" customFormat="1" ht="16.5" customHeight="1">
      <c r="A164" s="35"/>
      <c r="B164" s="36"/>
      <c r="C164" s="205" t="s">
        <v>326</v>
      </c>
      <c r="D164" s="205" t="s">
        <v>128</v>
      </c>
      <c r="E164" s="206" t="s">
        <v>602</v>
      </c>
      <c r="F164" s="207" t="s">
        <v>603</v>
      </c>
      <c r="G164" s="208" t="s">
        <v>131</v>
      </c>
      <c r="H164" s="209">
        <v>5</v>
      </c>
      <c r="I164" s="210"/>
      <c r="J164" s="211">
        <f t="shared" si="10"/>
        <v>0</v>
      </c>
      <c r="K164" s="212"/>
      <c r="L164" s="40"/>
      <c r="M164" s="213" t="s">
        <v>1</v>
      </c>
      <c r="N164" s="214" t="s">
        <v>43</v>
      </c>
      <c r="O164" s="72"/>
      <c r="P164" s="215">
        <f t="shared" si="11"/>
        <v>0</v>
      </c>
      <c r="Q164" s="215">
        <v>0</v>
      </c>
      <c r="R164" s="215">
        <f t="shared" si="12"/>
        <v>0</v>
      </c>
      <c r="S164" s="215">
        <v>0</v>
      </c>
      <c r="T164" s="216">
        <f t="shared" si="1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17" t="s">
        <v>132</v>
      </c>
      <c r="AT164" s="217" t="s">
        <v>128</v>
      </c>
      <c r="AU164" s="217" t="s">
        <v>8</v>
      </c>
      <c r="AY164" s="18" t="s">
        <v>126</v>
      </c>
      <c r="BE164" s="218">
        <f t="shared" si="14"/>
        <v>0</v>
      </c>
      <c r="BF164" s="218">
        <f t="shared" si="15"/>
        <v>0</v>
      </c>
      <c r="BG164" s="218">
        <f t="shared" si="16"/>
        <v>0</v>
      </c>
      <c r="BH164" s="218">
        <f t="shared" si="17"/>
        <v>0</v>
      </c>
      <c r="BI164" s="218">
        <f t="shared" si="18"/>
        <v>0</v>
      </c>
      <c r="BJ164" s="18" t="s">
        <v>8</v>
      </c>
      <c r="BK164" s="218">
        <f t="shared" si="19"/>
        <v>0</v>
      </c>
      <c r="BL164" s="18" t="s">
        <v>132</v>
      </c>
      <c r="BM164" s="217" t="s">
        <v>604</v>
      </c>
    </row>
    <row r="165" spans="1:65" s="12" customFormat="1" ht="22.9" customHeight="1">
      <c r="B165" s="189"/>
      <c r="C165" s="190"/>
      <c r="D165" s="191" t="s">
        <v>77</v>
      </c>
      <c r="E165" s="203" t="s">
        <v>605</v>
      </c>
      <c r="F165" s="203" t="s">
        <v>606</v>
      </c>
      <c r="G165" s="190"/>
      <c r="H165" s="190"/>
      <c r="I165" s="193"/>
      <c r="J165" s="204">
        <f>BK165</f>
        <v>0</v>
      </c>
      <c r="K165" s="190"/>
      <c r="L165" s="195"/>
      <c r="M165" s="196"/>
      <c r="N165" s="197"/>
      <c r="O165" s="197"/>
      <c r="P165" s="198">
        <f>SUM(P166:P172)</f>
        <v>0</v>
      </c>
      <c r="Q165" s="197"/>
      <c r="R165" s="198">
        <f>SUM(R166:R172)</f>
        <v>0</v>
      </c>
      <c r="S165" s="197"/>
      <c r="T165" s="199">
        <f>SUM(T166:T172)</f>
        <v>0</v>
      </c>
      <c r="AR165" s="200" t="s">
        <v>8</v>
      </c>
      <c r="AT165" s="201" t="s">
        <v>77</v>
      </c>
      <c r="AU165" s="201" t="s">
        <v>8</v>
      </c>
      <c r="AY165" s="200" t="s">
        <v>126</v>
      </c>
      <c r="BK165" s="202">
        <f>SUM(BK166:BK172)</f>
        <v>0</v>
      </c>
    </row>
    <row r="166" spans="1:65" s="2" customFormat="1" ht="16.5" customHeight="1">
      <c r="A166" s="35"/>
      <c r="B166" s="36"/>
      <c r="C166" s="205" t="s">
        <v>330</v>
      </c>
      <c r="D166" s="205" t="s">
        <v>128</v>
      </c>
      <c r="E166" s="206" t="s">
        <v>607</v>
      </c>
      <c r="F166" s="207" t="s">
        <v>608</v>
      </c>
      <c r="G166" s="208" t="s">
        <v>192</v>
      </c>
      <c r="H166" s="209">
        <v>1.5</v>
      </c>
      <c r="I166" s="210"/>
      <c r="J166" s="211">
        <f t="shared" ref="J166:J172" si="20">ROUND(I166*H166,0)</f>
        <v>0</v>
      </c>
      <c r="K166" s="212"/>
      <c r="L166" s="40"/>
      <c r="M166" s="213" t="s">
        <v>1</v>
      </c>
      <c r="N166" s="214" t="s">
        <v>43</v>
      </c>
      <c r="O166" s="72"/>
      <c r="P166" s="215">
        <f t="shared" ref="P166:P172" si="21">O166*H166</f>
        <v>0</v>
      </c>
      <c r="Q166" s="215">
        <v>0</v>
      </c>
      <c r="R166" s="215">
        <f t="shared" ref="R166:R172" si="22">Q166*H166</f>
        <v>0</v>
      </c>
      <c r="S166" s="215">
        <v>0</v>
      </c>
      <c r="T166" s="216">
        <f t="shared" ref="T166:T172" si="23"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17" t="s">
        <v>132</v>
      </c>
      <c r="AT166" s="217" t="s">
        <v>128</v>
      </c>
      <c r="AU166" s="217" t="s">
        <v>86</v>
      </c>
      <c r="AY166" s="18" t="s">
        <v>126</v>
      </c>
      <c r="BE166" s="218">
        <f t="shared" ref="BE166:BE172" si="24">IF(N166="základní",J166,0)</f>
        <v>0</v>
      </c>
      <c r="BF166" s="218">
        <f t="shared" ref="BF166:BF172" si="25">IF(N166="snížená",J166,0)</f>
        <v>0</v>
      </c>
      <c r="BG166" s="218">
        <f t="shared" ref="BG166:BG172" si="26">IF(N166="zákl. přenesená",J166,0)</f>
        <v>0</v>
      </c>
      <c r="BH166" s="218">
        <f t="shared" ref="BH166:BH172" si="27">IF(N166="sníž. přenesená",J166,0)</f>
        <v>0</v>
      </c>
      <c r="BI166" s="218">
        <f t="shared" ref="BI166:BI172" si="28">IF(N166="nulová",J166,0)</f>
        <v>0</v>
      </c>
      <c r="BJ166" s="18" t="s">
        <v>8</v>
      </c>
      <c r="BK166" s="218">
        <f t="shared" ref="BK166:BK172" si="29">ROUND(I166*H166,0)</f>
        <v>0</v>
      </c>
      <c r="BL166" s="18" t="s">
        <v>132</v>
      </c>
      <c r="BM166" s="217" t="s">
        <v>609</v>
      </c>
    </row>
    <row r="167" spans="1:65" s="2" customFormat="1" ht="16.5" customHeight="1">
      <c r="A167" s="35"/>
      <c r="B167" s="36"/>
      <c r="C167" s="205" t="s">
        <v>334</v>
      </c>
      <c r="D167" s="205" t="s">
        <v>128</v>
      </c>
      <c r="E167" s="206" t="s">
        <v>610</v>
      </c>
      <c r="F167" s="207" t="s">
        <v>611</v>
      </c>
      <c r="G167" s="208" t="s">
        <v>192</v>
      </c>
      <c r="H167" s="209">
        <v>0.9</v>
      </c>
      <c r="I167" s="210"/>
      <c r="J167" s="211">
        <f t="shared" si="20"/>
        <v>0</v>
      </c>
      <c r="K167" s="212"/>
      <c r="L167" s="40"/>
      <c r="M167" s="213" t="s">
        <v>1</v>
      </c>
      <c r="N167" s="214" t="s">
        <v>43</v>
      </c>
      <c r="O167" s="72"/>
      <c r="P167" s="215">
        <f t="shared" si="21"/>
        <v>0</v>
      </c>
      <c r="Q167" s="215">
        <v>0</v>
      </c>
      <c r="R167" s="215">
        <f t="shared" si="22"/>
        <v>0</v>
      </c>
      <c r="S167" s="215">
        <v>0</v>
      </c>
      <c r="T167" s="216">
        <f t="shared" si="23"/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17" t="s">
        <v>132</v>
      </c>
      <c r="AT167" s="217" t="s">
        <v>128</v>
      </c>
      <c r="AU167" s="217" t="s">
        <v>86</v>
      </c>
      <c r="AY167" s="18" t="s">
        <v>126</v>
      </c>
      <c r="BE167" s="218">
        <f t="shared" si="24"/>
        <v>0</v>
      </c>
      <c r="BF167" s="218">
        <f t="shared" si="25"/>
        <v>0</v>
      </c>
      <c r="BG167" s="218">
        <f t="shared" si="26"/>
        <v>0</v>
      </c>
      <c r="BH167" s="218">
        <f t="shared" si="27"/>
        <v>0</v>
      </c>
      <c r="BI167" s="218">
        <f t="shared" si="28"/>
        <v>0</v>
      </c>
      <c r="BJ167" s="18" t="s">
        <v>8</v>
      </c>
      <c r="BK167" s="218">
        <f t="shared" si="29"/>
        <v>0</v>
      </c>
      <c r="BL167" s="18" t="s">
        <v>132</v>
      </c>
      <c r="BM167" s="217" t="s">
        <v>612</v>
      </c>
    </row>
    <row r="168" spans="1:65" s="2" customFormat="1" ht="16.5" customHeight="1">
      <c r="A168" s="35"/>
      <c r="B168" s="36"/>
      <c r="C168" s="205" t="s">
        <v>338</v>
      </c>
      <c r="D168" s="205" t="s">
        <v>128</v>
      </c>
      <c r="E168" s="206" t="s">
        <v>613</v>
      </c>
      <c r="F168" s="207" t="s">
        <v>591</v>
      </c>
      <c r="G168" s="208" t="s">
        <v>181</v>
      </c>
      <c r="H168" s="209">
        <v>17</v>
      </c>
      <c r="I168" s="210"/>
      <c r="J168" s="211">
        <f t="shared" si="20"/>
        <v>0</v>
      </c>
      <c r="K168" s="212"/>
      <c r="L168" s="40"/>
      <c r="M168" s="213" t="s">
        <v>1</v>
      </c>
      <c r="N168" s="214" t="s">
        <v>43</v>
      </c>
      <c r="O168" s="72"/>
      <c r="P168" s="215">
        <f t="shared" si="21"/>
        <v>0</v>
      </c>
      <c r="Q168" s="215">
        <v>0</v>
      </c>
      <c r="R168" s="215">
        <f t="shared" si="22"/>
        <v>0</v>
      </c>
      <c r="S168" s="215">
        <v>0</v>
      </c>
      <c r="T168" s="216">
        <f t="shared" si="23"/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17" t="s">
        <v>132</v>
      </c>
      <c r="AT168" s="217" t="s">
        <v>128</v>
      </c>
      <c r="AU168" s="217" t="s">
        <v>86</v>
      </c>
      <c r="AY168" s="18" t="s">
        <v>126</v>
      </c>
      <c r="BE168" s="218">
        <f t="shared" si="24"/>
        <v>0</v>
      </c>
      <c r="BF168" s="218">
        <f t="shared" si="25"/>
        <v>0</v>
      </c>
      <c r="BG168" s="218">
        <f t="shared" si="26"/>
        <v>0</v>
      </c>
      <c r="BH168" s="218">
        <f t="shared" si="27"/>
        <v>0</v>
      </c>
      <c r="BI168" s="218">
        <f t="shared" si="28"/>
        <v>0</v>
      </c>
      <c r="BJ168" s="18" t="s">
        <v>8</v>
      </c>
      <c r="BK168" s="218">
        <f t="shared" si="29"/>
        <v>0</v>
      </c>
      <c r="BL168" s="18" t="s">
        <v>132</v>
      </c>
      <c r="BM168" s="217" t="s">
        <v>614</v>
      </c>
    </row>
    <row r="169" spans="1:65" s="2" customFormat="1" ht="16.5" customHeight="1">
      <c r="A169" s="35"/>
      <c r="B169" s="36"/>
      <c r="C169" s="205" t="s">
        <v>343</v>
      </c>
      <c r="D169" s="205" t="s">
        <v>128</v>
      </c>
      <c r="E169" s="206" t="s">
        <v>615</v>
      </c>
      <c r="F169" s="207" t="s">
        <v>593</v>
      </c>
      <c r="G169" s="208" t="s">
        <v>181</v>
      </c>
      <c r="H169" s="209">
        <v>40</v>
      </c>
      <c r="I169" s="210"/>
      <c r="J169" s="211">
        <f t="shared" si="20"/>
        <v>0</v>
      </c>
      <c r="K169" s="212"/>
      <c r="L169" s="40"/>
      <c r="M169" s="213" t="s">
        <v>1</v>
      </c>
      <c r="N169" s="214" t="s">
        <v>43</v>
      </c>
      <c r="O169" s="72"/>
      <c r="P169" s="215">
        <f t="shared" si="21"/>
        <v>0</v>
      </c>
      <c r="Q169" s="215">
        <v>0</v>
      </c>
      <c r="R169" s="215">
        <f t="shared" si="22"/>
        <v>0</v>
      </c>
      <c r="S169" s="215">
        <v>0</v>
      </c>
      <c r="T169" s="216">
        <f t="shared" si="2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17" t="s">
        <v>132</v>
      </c>
      <c r="AT169" s="217" t="s">
        <v>128</v>
      </c>
      <c r="AU169" s="217" t="s">
        <v>86</v>
      </c>
      <c r="AY169" s="18" t="s">
        <v>126</v>
      </c>
      <c r="BE169" s="218">
        <f t="shared" si="24"/>
        <v>0</v>
      </c>
      <c r="BF169" s="218">
        <f t="shared" si="25"/>
        <v>0</v>
      </c>
      <c r="BG169" s="218">
        <f t="shared" si="26"/>
        <v>0</v>
      </c>
      <c r="BH169" s="218">
        <f t="shared" si="27"/>
        <v>0</v>
      </c>
      <c r="BI169" s="218">
        <f t="shared" si="28"/>
        <v>0</v>
      </c>
      <c r="BJ169" s="18" t="s">
        <v>8</v>
      </c>
      <c r="BK169" s="218">
        <f t="shared" si="29"/>
        <v>0</v>
      </c>
      <c r="BL169" s="18" t="s">
        <v>132</v>
      </c>
      <c r="BM169" s="217" t="s">
        <v>616</v>
      </c>
    </row>
    <row r="170" spans="1:65" s="2" customFormat="1" ht="16.5" customHeight="1">
      <c r="A170" s="35"/>
      <c r="B170" s="36"/>
      <c r="C170" s="205" t="s">
        <v>348</v>
      </c>
      <c r="D170" s="205" t="s">
        <v>128</v>
      </c>
      <c r="E170" s="206" t="s">
        <v>617</v>
      </c>
      <c r="F170" s="207" t="s">
        <v>595</v>
      </c>
      <c r="G170" s="208" t="s">
        <v>181</v>
      </c>
      <c r="H170" s="209">
        <v>30</v>
      </c>
      <c r="I170" s="210"/>
      <c r="J170" s="211">
        <f t="shared" si="20"/>
        <v>0</v>
      </c>
      <c r="K170" s="212"/>
      <c r="L170" s="40"/>
      <c r="M170" s="213" t="s">
        <v>1</v>
      </c>
      <c r="N170" s="214" t="s">
        <v>43</v>
      </c>
      <c r="O170" s="72"/>
      <c r="P170" s="215">
        <f t="shared" si="21"/>
        <v>0</v>
      </c>
      <c r="Q170" s="215">
        <v>0</v>
      </c>
      <c r="R170" s="215">
        <f t="shared" si="22"/>
        <v>0</v>
      </c>
      <c r="S170" s="215">
        <v>0</v>
      </c>
      <c r="T170" s="216">
        <f t="shared" si="2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17" t="s">
        <v>132</v>
      </c>
      <c r="AT170" s="217" t="s">
        <v>128</v>
      </c>
      <c r="AU170" s="217" t="s">
        <v>86</v>
      </c>
      <c r="AY170" s="18" t="s">
        <v>126</v>
      </c>
      <c r="BE170" s="218">
        <f t="shared" si="24"/>
        <v>0</v>
      </c>
      <c r="BF170" s="218">
        <f t="shared" si="25"/>
        <v>0</v>
      </c>
      <c r="BG170" s="218">
        <f t="shared" si="26"/>
        <v>0</v>
      </c>
      <c r="BH170" s="218">
        <f t="shared" si="27"/>
        <v>0</v>
      </c>
      <c r="BI170" s="218">
        <f t="shared" si="28"/>
        <v>0</v>
      </c>
      <c r="BJ170" s="18" t="s">
        <v>8</v>
      </c>
      <c r="BK170" s="218">
        <f t="shared" si="29"/>
        <v>0</v>
      </c>
      <c r="BL170" s="18" t="s">
        <v>132</v>
      </c>
      <c r="BM170" s="217" t="s">
        <v>618</v>
      </c>
    </row>
    <row r="171" spans="1:65" s="2" customFormat="1" ht="16.5" customHeight="1">
      <c r="A171" s="35"/>
      <c r="B171" s="36"/>
      <c r="C171" s="205" t="s">
        <v>352</v>
      </c>
      <c r="D171" s="205" t="s">
        <v>128</v>
      </c>
      <c r="E171" s="206" t="s">
        <v>619</v>
      </c>
      <c r="F171" s="207" t="s">
        <v>589</v>
      </c>
      <c r="G171" s="208" t="s">
        <v>181</v>
      </c>
      <c r="H171" s="209">
        <v>105</v>
      </c>
      <c r="I171" s="210"/>
      <c r="J171" s="211">
        <f t="shared" si="20"/>
        <v>0</v>
      </c>
      <c r="K171" s="212"/>
      <c r="L171" s="40"/>
      <c r="M171" s="213" t="s">
        <v>1</v>
      </c>
      <c r="N171" s="214" t="s">
        <v>43</v>
      </c>
      <c r="O171" s="72"/>
      <c r="P171" s="215">
        <f t="shared" si="21"/>
        <v>0</v>
      </c>
      <c r="Q171" s="215">
        <v>0</v>
      </c>
      <c r="R171" s="215">
        <f t="shared" si="22"/>
        <v>0</v>
      </c>
      <c r="S171" s="215">
        <v>0</v>
      </c>
      <c r="T171" s="216">
        <f t="shared" si="2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17" t="s">
        <v>132</v>
      </c>
      <c r="AT171" s="217" t="s">
        <v>128</v>
      </c>
      <c r="AU171" s="217" t="s">
        <v>86</v>
      </c>
      <c r="AY171" s="18" t="s">
        <v>126</v>
      </c>
      <c r="BE171" s="218">
        <f t="shared" si="24"/>
        <v>0</v>
      </c>
      <c r="BF171" s="218">
        <f t="shared" si="25"/>
        <v>0</v>
      </c>
      <c r="BG171" s="218">
        <f t="shared" si="26"/>
        <v>0</v>
      </c>
      <c r="BH171" s="218">
        <f t="shared" si="27"/>
        <v>0</v>
      </c>
      <c r="BI171" s="218">
        <f t="shared" si="28"/>
        <v>0</v>
      </c>
      <c r="BJ171" s="18" t="s">
        <v>8</v>
      </c>
      <c r="BK171" s="218">
        <f t="shared" si="29"/>
        <v>0</v>
      </c>
      <c r="BL171" s="18" t="s">
        <v>132</v>
      </c>
      <c r="BM171" s="217" t="s">
        <v>620</v>
      </c>
    </row>
    <row r="172" spans="1:65" s="2" customFormat="1" ht="24" customHeight="1">
      <c r="A172" s="35"/>
      <c r="B172" s="36"/>
      <c r="C172" s="205" t="s">
        <v>357</v>
      </c>
      <c r="D172" s="205" t="s">
        <v>128</v>
      </c>
      <c r="E172" s="206" t="s">
        <v>621</v>
      </c>
      <c r="F172" s="207" t="s">
        <v>622</v>
      </c>
      <c r="G172" s="208" t="s">
        <v>181</v>
      </c>
      <c r="H172" s="209">
        <v>90</v>
      </c>
      <c r="I172" s="210"/>
      <c r="J172" s="211">
        <f t="shared" si="20"/>
        <v>0</v>
      </c>
      <c r="K172" s="212"/>
      <c r="L172" s="40"/>
      <c r="M172" s="213" t="s">
        <v>1</v>
      </c>
      <c r="N172" s="214" t="s">
        <v>43</v>
      </c>
      <c r="O172" s="72"/>
      <c r="P172" s="215">
        <f t="shared" si="21"/>
        <v>0</v>
      </c>
      <c r="Q172" s="215">
        <v>0</v>
      </c>
      <c r="R172" s="215">
        <f t="shared" si="22"/>
        <v>0</v>
      </c>
      <c r="S172" s="215">
        <v>0</v>
      </c>
      <c r="T172" s="216">
        <f t="shared" si="23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17" t="s">
        <v>132</v>
      </c>
      <c r="AT172" s="217" t="s">
        <v>128</v>
      </c>
      <c r="AU172" s="217" t="s">
        <v>86</v>
      </c>
      <c r="AY172" s="18" t="s">
        <v>126</v>
      </c>
      <c r="BE172" s="218">
        <f t="shared" si="24"/>
        <v>0</v>
      </c>
      <c r="BF172" s="218">
        <f t="shared" si="25"/>
        <v>0</v>
      </c>
      <c r="BG172" s="218">
        <f t="shared" si="26"/>
        <v>0</v>
      </c>
      <c r="BH172" s="218">
        <f t="shared" si="27"/>
        <v>0</v>
      </c>
      <c r="BI172" s="218">
        <f t="shared" si="28"/>
        <v>0</v>
      </c>
      <c r="BJ172" s="18" t="s">
        <v>8</v>
      </c>
      <c r="BK172" s="218">
        <f t="shared" si="29"/>
        <v>0</v>
      </c>
      <c r="BL172" s="18" t="s">
        <v>132</v>
      </c>
      <c r="BM172" s="217" t="s">
        <v>623</v>
      </c>
    </row>
    <row r="173" spans="1:65" s="12" customFormat="1" ht="22.9" customHeight="1">
      <c r="B173" s="189"/>
      <c r="C173" s="190"/>
      <c r="D173" s="191" t="s">
        <v>77</v>
      </c>
      <c r="E173" s="203" t="s">
        <v>624</v>
      </c>
      <c r="F173" s="203" t="s">
        <v>625</v>
      </c>
      <c r="G173" s="190"/>
      <c r="H173" s="190"/>
      <c r="I173" s="193"/>
      <c r="J173" s="204">
        <f>BK173</f>
        <v>0</v>
      </c>
      <c r="K173" s="190"/>
      <c r="L173" s="195"/>
      <c r="M173" s="196"/>
      <c r="N173" s="197"/>
      <c r="O173" s="197"/>
      <c r="P173" s="198">
        <f>P174</f>
        <v>0</v>
      </c>
      <c r="Q173" s="197"/>
      <c r="R173" s="198">
        <f>R174</f>
        <v>0</v>
      </c>
      <c r="S173" s="197"/>
      <c r="T173" s="199">
        <f>T174</f>
        <v>0</v>
      </c>
      <c r="AR173" s="200" t="s">
        <v>8</v>
      </c>
      <c r="AT173" s="201" t="s">
        <v>77</v>
      </c>
      <c r="AU173" s="201" t="s">
        <v>8</v>
      </c>
      <c r="AY173" s="200" t="s">
        <v>126</v>
      </c>
      <c r="BK173" s="202">
        <f>BK174</f>
        <v>0</v>
      </c>
    </row>
    <row r="174" spans="1:65" s="2" customFormat="1" ht="16.5" customHeight="1">
      <c r="A174" s="35"/>
      <c r="B174" s="36"/>
      <c r="C174" s="205" t="s">
        <v>361</v>
      </c>
      <c r="D174" s="205" t="s">
        <v>128</v>
      </c>
      <c r="E174" s="206" t="s">
        <v>626</v>
      </c>
      <c r="F174" s="207" t="s">
        <v>627</v>
      </c>
      <c r="G174" s="208" t="s">
        <v>533</v>
      </c>
      <c r="H174" s="209">
        <v>0.2</v>
      </c>
      <c r="I174" s="210"/>
      <c r="J174" s="211">
        <f>ROUND(I174*H174,0)</f>
        <v>0</v>
      </c>
      <c r="K174" s="212"/>
      <c r="L174" s="40"/>
      <c r="M174" s="278" t="s">
        <v>1</v>
      </c>
      <c r="N174" s="279" t="s">
        <v>43</v>
      </c>
      <c r="O174" s="280"/>
      <c r="P174" s="281">
        <f>O174*H174</f>
        <v>0</v>
      </c>
      <c r="Q174" s="281">
        <v>0</v>
      </c>
      <c r="R174" s="281">
        <f>Q174*H174</f>
        <v>0</v>
      </c>
      <c r="S174" s="281">
        <v>0</v>
      </c>
      <c r="T174" s="282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17" t="s">
        <v>132</v>
      </c>
      <c r="AT174" s="217" t="s">
        <v>128</v>
      </c>
      <c r="AU174" s="217" t="s">
        <v>86</v>
      </c>
      <c r="AY174" s="18" t="s">
        <v>126</v>
      </c>
      <c r="BE174" s="218">
        <f>IF(N174="základní",J174,0)</f>
        <v>0</v>
      </c>
      <c r="BF174" s="218">
        <f>IF(N174="snížená",J174,0)</f>
        <v>0</v>
      </c>
      <c r="BG174" s="218">
        <f>IF(N174="zákl. přenesená",J174,0)</f>
        <v>0</v>
      </c>
      <c r="BH174" s="218">
        <f>IF(N174="sníž. přenesená",J174,0)</f>
        <v>0</v>
      </c>
      <c r="BI174" s="218">
        <f>IF(N174="nulová",J174,0)</f>
        <v>0</v>
      </c>
      <c r="BJ174" s="18" t="s">
        <v>8</v>
      </c>
      <c r="BK174" s="218">
        <f>ROUND(I174*H174,0)</f>
        <v>0</v>
      </c>
      <c r="BL174" s="18" t="s">
        <v>132</v>
      </c>
      <c r="BM174" s="217" t="s">
        <v>628</v>
      </c>
    </row>
    <row r="175" spans="1:65" s="2" customFormat="1" ht="6.95" customHeight="1">
      <c r="A175" s="35"/>
      <c r="B175" s="55"/>
      <c r="C175" s="56"/>
      <c r="D175" s="56"/>
      <c r="E175" s="56"/>
      <c r="F175" s="56"/>
      <c r="G175" s="56"/>
      <c r="H175" s="56"/>
      <c r="I175" s="153"/>
      <c r="J175" s="56"/>
      <c r="K175" s="56"/>
      <c r="L175" s="40"/>
      <c r="M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</row>
  </sheetData>
  <sheetProtection algorithmName="SHA-512" hashValue="vPTx68xBpWYwXLA8Z4204xUptNKYcK/PNFARQ3ZXogsoYHlNbT4eiH0xaHYNBaLYXmMFbeYFAbZWEIAcPw0rlg==" saltValue="s0B0SZGHVGE1WYPDrvWNR253EvVdk3OAtvlGggO8EkEKc/gHjsnC+mOV5Ck8KFGQ8AYDlD2vUELZ5l2/X3kz1g==" spinCount="100000" sheet="1" objects="1" scenarios="1" formatColumns="0" formatRows="0" autoFilter="0"/>
  <autoFilter ref="C122:K174" xr:uid="{00000000-0009-0000-0000-000002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101 - Rekonstrukce přecho...</vt:lpstr>
      <vt:lpstr>102 - Osvětlení</vt:lpstr>
      <vt:lpstr>'101 - Rekonstrukce přecho...'!Názvy_tisku</vt:lpstr>
      <vt:lpstr>'102 - Osvětlení'!Názvy_tisku</vt:lpstr>
      <vt:lpstr>'Rekapitulace stavby'!Názvy_tisku</vt:lpstr>
      <vt:lpstr>'101 - Rekonstrukce přecho...'!Oblast_tisku</vt:lpstr>
      <vt:lpstr>'102 - Osvětlení'!Oblast_tisku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HP-nb\Jirka</dc:creator>
  <cp:lastModifiedBy>Standard</cp:lastModifiedBy>
  <dcterms:created xsi:type="dcterms:W3CDTF">2019-09-17T13:58:01Z</dcterms:created>
  <dcterms:modified xsi:type="dcterms:W3CDTF">2020-06-30T08:00:48Z</dcterms:modified>
</cp:coreProperties>
</file>